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0\0220\"/>
    </mc:Choice>
  </mc:AlternateContent>
  <bookViews>
    <workbookView xWindow="12705" yWindow="0" windowWidth="12495" windowHeight="12975" tabRatio="739" firstSheet="14" activeTab="18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Table'!$A$1:$G$53</definedName>
    <definedName name="_xlnm.Print_Area" localSheetId="3">'Historical Oil Production'!$A$1:$B$51</definedName>
    <definedName name="_xlnm.Print_Area" localSheetId="15">'Lease Sale Table'!$A$1:$S$122</definedName>
    <definedName name="_xlnm.Print_Area" localSheetId="20">'Lease Sale Table 2'!$A$1:$I$202</definedName>
    <definedName name="_xlnm.Print_Area" localSheetId="17">'Leased Acres Table'!$A$1:$H$87</definedName>
    <definedName name="_xlnm.Print_Area" localSheetId="7">'Royalty Table'!$A$1:$E$20</definedName>
  </definedNames>
  <calcPr calcId="162913" concurrentCalc="0"/>
</workbook>
</file>

<file path=xl/calcChain.xml><?xml version="1.0" encoding="utf-8"?>
<calcChain xmlns="http://schemas.openxmlformats.org/spreadsheetml/2006/main">
  <c r="S103" i="35" l="1"/>
  <c r="O103" i="35"/>
  <c r="S102" i="35"/>
  <c r="O102" i="35"/>
  <c r="S101" i="35"/>
  <c r="O101" i="35"/>
  <c r="B42" i="58"/>
  <c r="B42" i="57"/>
  <c r="D44" i="37"/>
  <c r="C44" i="37"/>
  <c r="E44" i="37"/>
  <c r="B44" i="37"/>
  <c r="E199" i="9"/>
  <c r="E198" i="9"/>
  <c r="E197" i="9"/>
  <c r="I199" i="9"/>
  <c r="I198" i="9"/>
  <c r="I197" i="9"/>
  <c r="S100" i="35"/>
  <c r="O100" i="35"/>
  <c r="S99" i="35"/>
  <c r="O99" i="35"/>
  <c r="O98" i="35"/>
  <c r="S97" i="35"/>
  <c r="O97" i="35"/>
  <c r="S96" i="35"/>
  <c r="O96" i="35"/>
  <c r="B41" i="58"/>
  <c r="B41" i="57"/>
  <c r="F44" i="37"/>
  <c r="G44" i="37"/>
  <c r="E196" i="9"/>
  <c r="E195" i="9"/>
  <c r="E194" i="9"/>
  <c r="E193" i="9"/>
  <c r="E192" i="9"/>
  <c r="I195" i="9"/>
  <c r="I196" i="9"/>
  <c r="I193" i="9"/>
  <c r="I192" i="9"/>
  <c r="D221" i="1"/>
  <c r="W45" i="50"/>
  <c r="W46" i="50"/>
  <c r="S95" i="35"/>
  <c r="O95" i="35"/>
  <c r="S94" i="35"/>
  <c r="O94" i="35"/>
  <c r="S93" i="35"/>
  <c r="O93" i="35"/>
  <c r="S92" i="35"/>
  <c r="O92" i="35"/>
  <c r="S91" i="35"/>
  <c r="O91" i="35"/>
  <c r="E191" i="9"/>
  <c r="E190" i="9"/>
  <c r="E189" i="9"/>
  <c r="E188" i="9"/>
  <c r="E187" i="9"/>
  <c r="I191" i="9"/>
  <c r="I190" i="9"/>
  <c r="I189" i="9"/>
  <c r="I188" i="9"/>
  <c r="I187" i="9"/>
  <c r="Z458" i="1"/>
  <c r="Z438" i="1"/>
  <c r="Z262" i="1"/>
  <c r="Z242" i="1"/>
  <c r="Z65" i="1"/>
  <c r="Z45" i="1"/>
  <c r="S90" i="35"/>
  <c r="O90" i="35"/>
  <c r="S89" i="35"/>
  <c r="O89" i="35"/>
  <c r="S88" i="35"/>
  <c r="O88" i="35"/>
  <c r="E186" i="9"/>
  <c r="E185" i="9"/>
  <c r="E184" i="9"/>
  <c r="I186" i="9"/>
  <c r="I185" i="9"/>
  <c r="I184" i="9"/>
  <c r="H11" i="50"/>
  <c r="S87" i="35"/>
  <c r="O87" i="35"/>
  <c r="S86" i="35"/>
  <c r="O86" i="35"/>
  <c r="S85" i="35"/>
  <c r="O85" i="35"/>
  <c r="S84" i="35"/>
  <c r="O84" i="35"/>
  <c r="B40" i="58"/>
  <c r="B40" i="57"/>
  <c r="F43" i="37"/>
  <c r="G43" i="37"/>
  <c r="E183" i="9"/>
  <c r="E182" i="9"/>
  <c r="E181" i="9"/>
  <c r="E180" i="9"/>
  <c r="I183" i="9"/>
  <c r="I182" i="9"/>
  <c r="I181" i="9"/>
  <c r="I180" i="9"/>
  <c r="G417" i="1"/>
  <c r="D417" i="1"/>
  <c r="S83" i="35"/>
  <c r="O83" i="35"/>
  <c r="S82" i="35"/>
  <c r="O82" i="35"/>
  <c r="S81" i="35"/>
  <c r="O81" i="35"/>
  <c r="E179" i="9"/>
  <c r="E178" i="9"/>
  <c r="E177" i="9"/>
  <c r="I179" i="9"/>
  <c r="I178" i="9"/>
  <c r="I177" i="9"/>
  <c r="Z457" i="1"/>
  <c r="Z437" i="1"/>
  <c r="G613" i="1"/>
  <c r="Z241" i="1"/>
  <c r="Z261" i="1"/>
  <c r="Z64" i="1"/>
  <c r="Z44" i="1"/>
  <c r="S80" i="35"/>
  <c r="O80" i="35"/>
  <c r="S79" i="35"/>
  <c r="O79" i="35"/>
  <c r="S78" i="35"/>
  <c r="O78" i="35"/>
  <c r="S77" i="35"/>
  <c r="O77" i="35"/>
  <c r="E173" i="9"/>
  <c r="E174" i="9"/>
  <c r="E175" i="9"/>
  <c r="E176" i="9"/>
  <c r="I176" i="9"/>
  <c r="I173" i="9"/>
  <c r="I174" i="9"/>
  <c r="I175" i="9"/>
  <c r="S75" i="35"/>
  <c r="O75" i="35"/>
  <c r="S74" i="35"/>
  <c r="O74" i="35"/>
  <c r="B39" i="58"/>
  <c r="B39" i="57"/>
  <c r="I171" i="9"/>
  <c r="I170" i="9"/>
  <c r="E171" i="9"/>
  <c r="E170" i="9"/>
  <c r="D613" i="1"/>
  <c r="S73" i="35"/>
  <c r="O73" i="35"/>
  <c r="S72" i="35"/>
  <c r="O72" i="35"/>
  <c r="S71" i="35"/>
  <c r="O71" i="35"/>
  <c r="B38" i="57"/>
  <c r="B37" i="57"/>
  <c r="B36" i="57"/>
  <c r="F42" i="37"/>
  <c r="G42" i="37"/>
  <c r="E169" i="9"/>
  <c r="E168" i="9"/>
  <c r="E167" i="9"/>
  <c r="I169" i="9"/>
  <c r="I168" i="9"/>
  <c r="I167" i="9"/>
  <c r="S70" i="35"/>
  <c r="O70" i="35"/>
  <c r="S69" i="35"/>
  <c r="O69" i="35"/>
  <c r="S68" i="35"/>
  <c r="O68" i="35"/>
  <c r="I166" i="9"/>
  <c r="I165" i="9"/>
  <c r="I164" i="9"/>
  <c r="E166" i="9"/>
  <c r="E165" i="9"/>
  <c r="E164" i="9"/>
  <c r="Z456" i="1"/>
  <c r="Z436" i="1"/>
  <c r="Z260" i="1"/>
  <c r="Z240" i="1"/>
  <c r="Z63" i="1"/>
  <c r="Z43" i="1"/>
  <c r="W41" i="50"/>
  <c r="W42" i="50"/>
  <c r="W43" i="50"/>
  <c r="W44" i="50"/>
  <c r="S67" i="35"/>
  <c r="O67" i="35"/>
  <c r="S66" i="35"/>
  <c r="O66" i="35"/>
  <c r="S65" i="35"/>
  <c r="O65" i="35"/>
  <c r="I163" i="9"/>
  <c r="I162" i="9"/>
  <c r="I161" i="9"/>
  <c r="E163" i="9"/>
  <c r="E162" i="9"/>
  <c r="E161" i="9"/>
  <c r="S64" i="35"/>
  <c r="O64" i="35"/>
  <c r="S63" i="35"/>
  <c r="O63" i="35"/>
  <c r="S62" i="35"/>
  <c r="O62" i="35"/>
  <c r="B38" i="58"/>
  <c r="B37" i="58"/>
  <c r="B36" i="58"/>
  <c r="B35" i="58"/>
  <c r="B35" i="57"/>
  <c r="I160" i="9"/>
  <c r="I159" i="9"/>
  <c r="I158" i="9"/>
  <c r="E160" i="9"/>
  <c r="E159" i="9"/>
  <c r="E158" i="9"/>
  <c r="S61" i="35"/>
  <c r="O61" i="35"/>
  <c r="S60" i="35"/>
  <c r="O60" i="35"/>
  <c r="S59" i="35"/>
  <c r="O59" i="35"/>
  <c r="I157" i="9"/>
  <c r="I156" i="9"/>
  <c r="I155" i="9"/>
  <c r="E157" i="9"/>
  <c r="E156" i="9"/>
  <c r="E155" i="9"/>
  <c r="F41" i="37"/>
  <c r="G41" i="37"/>
  <c r="S58" i="35"/>
  <c r="O58" i="35"/>
  <c r="S57" i="35"/>
  <c r="O57" i="35"/>
  <c r="S56" i="35"/>
  <c r="O56" i="35"/>
  <c r="I154" i="9"/>
  <c r="I153" i="9"/>
  <c r="I152" i="9"/>
  <c r="E154" i="9"/>
  <c r="E153" i="9"/>
  <c r="E152" i="9"/>
  <c r="Z455" i="1"/>
  <c r="Z435" i="1"/>
  <c r="Z259" i="1"/>
  <c r="Z239" i="1"/>
  <c r="Z62" i="1"/>
  <c r="Z42" i="1"/>
  <c r="E151" i="9"/>
  <c r="E150" i="9"/>
  <c r="E149" i="9"/>
  <c r="E148" i="9"/>
  <c r="I151" i="9"/>
  <c r="I150" i="9"/>
  <c r="I149" i="9"/>
  <c r="I148" i="9"/>
  <c r="S51" i="35"/>
  <c r="O51" i="35"/>
  <c r="S50" i="35"/>
  <c r="O50" i="35"/>
  <c r="S49" i="35"/>
  <c r="O49" i="35"/>
  <c r="F40" i="37"/>
  <c r="G40" i="37"/>
  <c r="I147" i="9"/>
  <c r="I146" i="9"/>
  <c r="I145" i="9"/>
  <c r="E147" i="9"/>
  <c r="E146" i="9"/>
  <c r="E145" i="9"/>
  <c r="G221" i="1"/>
  <c r="Z41" i="1"/>
  <c r="S48" i="35"/>
  <c r="O48" i="35"/>
  <c r="S47" i="35"/>
  <c r="O47" i="35"/>
  <c r="S46" i="35"/>
  <c r="O46" i="35"/>
  <c r="I144" i="9"/>
  <c r="I143" i="9"/>
  <c r="I142" i="9"/>
  <c r="E144" i="9"/>
  <c r="E143" i="9"/>
  <c r="E142" i="9"/>
  <c r="Z454" i="1"/>
  <c r="Z434" i="1"/>
  <c r="Z258" i="1"/>
  <c r="Z238" i="1"/>
  <c r="Z61" i="1"/>
  <c r="S45" i="35"/>
  <c r="O45" i="35"/>
  <c r="S44" i="35"/>
  <c r="O44" i="35"/>
  <c r="S43" i="35"/>
  <c r="O43" i="35"/>
  <c r="S42" i="35"/>
  <c r="O42" i="35"/>
  <c r="S41" i="35"/>
  <c r="O41" i="35"/>
  <c r="S40" i="35"/>
  <c r="O40" i="35"/>
  <c r="S39" i="35"/>
  <c r="O39" i="35"/>
  <c r="S38" i="35"/>
  <c r="O38" i="35"/>
  <c r="S37" i="35"/>
  <c r="O37" i="35"/>
  <c r="S36" i="35"/>
  <c r="O36" i="35"/>
  <c r="S35" i="35"/>
  <c r="O35" i="35"/>
  <c r="S34" i="35"/>
  <c r="O34" i="35"/>
  <c r="S33" i="35"/>
  <c r="O33" i="35"/>
  <c r="S32" i="35"/>
  <c r="O32" i="35"/>
  <c r="S31" i="35"/>
  <c r="O31" i="35"/>
  <c r="I114" i="35"/>
  <c r="E114" i="35"/>
  <c r="I113" i="35"/>
  <c r="E113" i="35"/>
  <c r="I112" i="35"/>
  <c r="E112" i="35"/>
  <c r="I111" i="35"/>
  <c r="E111" i="35"/>
  <c r="I110" i="35"/>
  <c r="E110" i="35"/>
  <c r="I109" i="35"/>
  <c r="E109" i="35"/>
  <c r="I108" i="35"/>
  <c r="E108" i="35"/>
  <c r="I107" i="35"/>
  <c r="E107" i="35"/>
  <c r="I106" i="35"/>
  <c r="E106" i="35"/>
  <c r="I105" i="35"/>
  <c r="E105" i="35"/>
  <c r="I104" i="35"/>
  <c r="E104" i="35"/>
  <c r="I103" i="35"/>
  <c r="E103" i="35"/>
  <c r="I102" i="35"/>
  <c r="E102" i="35"/>
  <c r="I101" i="35"/>
  <c r="E101" i="35"/>
  <c r="I100" i="35"/>
  <c r="E100" i="35"/>
  <c r="I99" i="35"/>
  <c r="E99" i="35"/>
  <c r="I98" i="35"/>
  <c r="E98" i="35"/>
  <c r="I97" i="35"/>
  <c r="E97" i="35"/>
  <c r="I96" i="35"/>
  <c r="E96" i="35"/>
  <c r="I95" i="35"/>
  <c r="E95" i="35"/>
  <c r="I94" i="35"/>
  <c r="E94" i="35"/>
  <c r="I93" i="35"/>
  <c r="E93" i="35"/>
  <c r="I92" i="35"/>
  <c r="E92" i="35"/>
  <c r="I91" i="35"/>
  <c r="E91" i="35"/>
  <c r="I90" i="35"/>
  <c r="E90" i="35"/>
  <c r="I89" i="35"/>
  <c r="E89" i="35"/>
  <c r="I88" i="35"/>
  <c r="E88" i="35"/>
  <c r="I87" i="35"/>
  <c r="E87" i="35"/>
  <c r="I86" i="35"/>
  <c r="E86" i="35"/>
  <c r="I85" i="35"/>
  <c r="E85" i="35"/>
  <c r="I84" i="35"/>
  <c r="E84" i="35"/>
  <c r="I83" i="35"/>
  <c r="E83" i="35"/>
  <c r="I82" i="35"/>
  <c r="E82" i="35"/>
  <c r="I81" i="35"/>
  <c r="E81" i="35"/>
  <c r="I80" i="35"/>
  <c r="E80" i="35"/>
  <c r="I79" i="35"/>
  <c r="E79" i="35"/>
  <c r="I78" i="35"/>
  <c r="E78" i="35"/>
  <c r="I77" i="35"/>
  <c r="E77" i="35"/>
  <c r="I76" i="35"/>
  <c r="E76" i="35"/>
  <c r="I75" i="35"/>
  <c r="E75" i="35"/>
  <c r="I74" i="35"/>
  <c r="E74" i="35"/>
  <c r="I73" i="35"/>
  <c r="E73" i="35"/>
  <c r="I72" i="35"/>
  <c r="E72" i="35"/>
  <c r="I71" i="35"/>
  <c r="E71" i="35"/>
  <c r="I70" i="35"/>
  <c r="E70" i="35"/>
  <c r="I69" i="35"/>
  <c r="E69" i="35"/>
  <c r="I68" i="35"/>
  <c r="E68" i="35"/>
  <c r="I67" i="35"/>
  <c r="E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B33" i="57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Z453" i="1"/>
  <c r="Z433" i="1"/>
  <c r="Z257" i="1"/>
  <c r="Z237" i="1"/>
  <c r="Z40" i="1"/>
  <c r="Z60" i="1"/>
  <c r="I127" i="9"/>
  <c r="I126" i="9"/>
  <c r="I125" i="9"/>
  <c r="E127" i="9"/>
  <c r="E126" i="9"/>
  <c r="E125" i="9"/>
  <c r="B34" i="58"/>
  <c r="B33" i="58"/>
  <c r="B32" i="58"/>
  <c r="B34" i="57"/>
  <c r="B32" i="57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Z432" i="1"/>
  <c r="Z452" i="1"/>
  <c r="Z256" i="1"/>
  <c r="Z236" i="1"/>
  <c r="Z59" i="1"/>
  <c r="Z39" i="1"/>
  <c r="W39" i="50"/>
  <c r="W40" i="50"/>
  <c r="I115" i="9"/>
  <c r="I116" i="9"/>
  <c r="I117" i="9"/>
  <c r="E117" i="9"/>
  <c r="E116" i="9"/>
  <c r="E115" i="9"/>
  <c r="Z38" i="1"/>
  <c r="I114" i="9"/>
  <c r="I113" i="9"/>
  <c r="I112" i="9"/>
  <c r="E114" i="9"/>
  <c r="E113" i="9"/>
  <c r="E112" i="9"/>
  <c r="B31" i="57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Z451" i="1"/>
  <c r="Z431" i="1"/>
  <c r="Z255" i="1"/>
  <c r="Z235" i="1"/>
  <c r="Z58" i="1"/>
  <c r="B31" i="58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Z450" i="1"/>
  <c r="Z430" i="1"/>
  <c r="Z254" i="1"/>
  <c r="Z234" i="1"/>
  <c r="Z57" i="1"/>
  <c r="Z37" i="1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Z56" i="1"/>
  <c r="Z36" i="1"/>
  <c r="Z449" i="1"/>
  <c r="Z429" i="1"/>
  <c r="Z253" i="1"/>
  <c r="Z233" i="1"/>
  <c r="B19" i="1"/>
  <c r="C19" i="1"/>
  <c r="D19" i="1"/>
  <c r="Z30" i="1"/>
  <c r="Z31" i="1"/>
  <c r="Z32" i="1"/>
  <c r="Z33" i="1"/>
  <c r="Z34" i="1"/>
  <c r="Z35" i="1"/>
  <c r="Z50" i="1"/>
  <c r="Z51" i="1"/>
  <c r="Z52" i="1"/>
  <c r="Z53" i="1"/>
  <c r="Z54" i="1"/>
  <c r="Z55" i="1"/>
  <c r="Z227" i="1"/>
  <c r="Z228" i="1"/>
  <c r="Z229" i="1"/>
  <c r="Z230" i="1"/>
  <c r="Z231" i="1"/>
  <c r="Z232" i="1"/>
  <c r="Z247" i="1"/>
  <c r="Z248" i="1"/>
  <c r="Z249" i="1"/>
  <c r="Z250" i="1"/>
  <c r="Z251" i="1"/>
  <c r="Z252" i="1"/>
  <c r="Z423" i="1"/>
  <c r="Z424" i="1"/>
  <c r="Z425" i="1"/>
  <c r="Z426" i="1"/>
  <c r="Z427" i="1"/>
  <c r="Z428" i="1"/>
  <c r="Z443" i="1"/>
  <c r="G614" i="1"/>
  <c r="Z444" i="1"/>
  <c r="Z445" i="1"/>
  <c r="Z446" i="1"/>
  <c r="Z447" i="1"/>
  <c r="Z448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15" i="9"/>
  <c r="E37" i="9"/>
  <c r="I37" i="9"/>
  <c r="H215" i="9"/>
  <c r="E38" i="9"/>
  <c r="I38" i="9"/>
  <c r="E39" i="9"/>
  <c r="I39" i="9"/>
  <c r="E40" i="9"/>
  <c r="I40" i="9"/>
  <c r="E41" i="9"/>
  <c r="I41" i="9"/>
  <c r="L215" i="9"/>
  <c r="E42" i="9"/>
  <c r="I42" i="9"/>
  <c r="M215" i="9"/>
  <c r="E43" i="9"/>
  <c r="I43" i="9"/>
  <c r="B216" i="9"/>
  <c r="E44" i="9"/>
  <c r="I44" i="9"/>
  <c r="C216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15" i="9"/>
  <c r="C234" i="9"/>
  <c r="G235" i="9"/>
  <c r="H235" i="9"/>
  <c r="K235" i="9"/>
  <c r="L235" i="9"/>
  <c r="M235" i="9"/>
  <c r="B236" i="9"/>
  <c r="C236" i="9"/>
  <c r="B237" i="9"/>
  <c r="C237" i="9"/>
  <c r="D237" i="9"/>
  <c r="W31" i="50"/>
  <c r="W32" i="50"/>
  <c r="W33" i="50"/>
  <c r="W34" i="50"/>
  <c r="W35" i="50"/>
  <c r="W36" i="50"/>
  <c r="E7" i="35"/>
  <c r="I7" i="35"/>
  <c r="B8" i="35"/>
  <c r="E8" i="35"/>
  <c r="I8" i="35"/>
  <c r="B9" i="35"/>
  <c r="E9" i="35"/>
  <c r="I9" i="35"/>
  <c r="B10" i="35"/>
  <c r="E10" i="35"/>
  <c r="I10" i="35"/>
  <c r="B11" i="35"/>
  <c r="E11" i="35"/>
  <c r="I11" i="35"/>
  <c r="B12" i="35"/>
  <c r="E12" i="35"/>
  <c r="I12" i="35"/>
  <c r="B13" i="35"/>
  <c r="E13" i="35"/>
  <c r="I13" i="35"/>
  <c r="B14" i="35"/>
  <c r="E14" i="35"/>
  <c r="I14" i="35"/>
  <c r="B15" i="35"/>
  <c r="E15" i="35"/>
  <c r="I15" i="35"/>
  <c r="B16" i="35"/>
  <c r="E16" i="35"/>
  <c r="I16" i="35"/>
  <c r="B17" i="35"/>
  <c r="E17" i="35"/>
  <c r="I17" i="35"/>
  <c r="E18" i="35"/>
  <c r="I18" i="35"/>
  <c r="B19" i="35"/>
  <c r="D19" i="35"/>
  <c r="I19" i="35"/>
  <c r="B20" i="35"/>
  <c r="E20" i="35"/>
  <c r="H20" i="35"/>
  <c r="I20" i="35"/>
  <c r="I21" i="35"/>
  <c r="B22" i="35"/>
  <c r="E22" i="35"/>
  <c r="I22" i="35"/>
  <c r="E23" i="35"/>
  <c r="I23" i="35"/>
  <c r="E24" i="35"/>
  <c r="I24" i="35"/>
  <c r="D25" i="35"/>
  <c r="E25" i="35"/>
  <c r="I25" i="35"/>
  <c r="D26" i="35"/>
  <c r="E26" i="35"/>
  <c r="I26" i="35"/>
  <c r="D27" i="35"/>
  <c r="E27" i="35"/>
  <c r="I27" i="35"/>
  <c r="D28" i="35"/>
  <c r="E28" i="35"/>
  <c r="I28" i="35"/>
  <c r="D29" i="35"/>
  <c r="E29" i="35"/>
  <c r="I29" i="35"/>
  <c r="E30" i="35"/>
  <c r="I30" i="35"/>
  <c r="E31" i="35"/>
  <c r="I31" i="35"/>
  <c r="E32" i="35"/>
  <c r="I32" i="35"/>
  <c r="E33" i="35"/>
  <c r="I33" i="35"/>
  <c r="E34" i="35"/>
  <c r="I34" i="35"/>
  <c r="E35" i="35"/>
  <c r="I35" i="35"/>
  <c r="E36" i="35"/>
  <c r="I36" i="35"/>
  <c r="E37" i="35"/>
  <c r="I37" i="35"/>
  <c r="E38" i="35"/>
  <c r="I38" i="35"/>
  <c r="E39" i="35"/>
  <c r="I39" i="35"/>
  <c r="E40" i="35"/>
  <c r="I40" i="35"/>
  <c r="E41" i="35"/>
  <c r="I41" i="35"/>
  <c r="E42" i="35"/>
  <c r="I42" i="35"/>
  <c r="E43" i="35"/>
  <c r="I43" i="35"/>
  <c r="E44" i="35"/>
  <c r="I44" i="35"/>
  <c r="E45" i="35"/>
  <c r="I45" i="35"/>
  <c r="I46" i="35"/>
  <c r="I47" i="35"/>
  <c r="I48" i="35"/>
  <c r="E49" i="35"/>
  <c r="I49" i="35"/>
  <c r="E50" i="35"/>
  <c r="I50" i="35"/>
  <c r="E52" i="35"/>
  <c r="I52" i="35"/>
  <c r="E53" i="35"/>
  <c r="I53" i="35"/>
  <c r="E54" i="35"/>
  <c r="I54" i="35"/>
  <c r="E55" i="35"/>
  <c r="I55" i="35"/>
  <c r="E56" i="35"/>
  <c r="I56" i="35"/>
  <c r="E57" i="35"/>
  <c r="I57" i="35"/>
  <c r="E58" i="35"/>
  <c r="E59" i="35"/>
  <c r="E60" i="35"/>
  <c r="E61" i="35"/>
  <c r="E65" i="35"/>
  <c r="I65" i="35"/>
  <c r="E66" i="35"/>
  <c r="I66" i="35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B18" i="29"/>
  <c r="C18" i="29"/>
  <c r="D18" i="29"/>
  <c r="B29" i="58"/>
  <c r="B30" i="58"/>
  <c r="B29" i="57"/>
  <c r="B30" i="57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46" i="37"/>
  <c r="C46" i="37"/>
  <c r="D46" i="37"/>
  <c r="E46" i="37"/>
  <c r="B21" i="9"/>
  <c r="E21" i="9"/>
  <c r="D614" i="1"/>
  <c r="G418" i="1"/>
  <c r="D418" i="1"/>
  <c r="G222" i="1"/>
  <c r="D222" i="1"/>
  <c r="B44" i="58"/>
  <c r="B46" i="58"/>
  <c r="B21" i="35"/>
  <c r="E21" i="35"/>
  <c r="F46" i="37"/>
  <c r="E48" i="37"/>
  <c r="E19" i="35"/>
  <c r="E18" i="29"/>
  <c r="C20" i="29"/>
  <c r="B44" i="57"/>
  <c r="B46" i="57"/>
  <c r="B48" i="37"/>
  <c r="C48" i="37"/>
  <c r="D48" i="37"/>
  <c r="B20" i="29"/>
</calcChain>
</file>

<file path=xl/sharedStrings.xml><?xml version="1.0" encoding="utf-8"?>
<sst xmlns="http://schemas.openxmlformats.org/spreadsheetml/2006/main" count="410" uniqueCount="155">
  <si>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</si>
  <si>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</si>
  <si>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</si>
  <si>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</si>
  <si>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</si>
  <si>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</si>
  <si>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</si>
  <si>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</si>
  <si>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</si>
  <si>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</si>
  <si>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</si>
  <si>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</si>
  <si>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</si>
  <si>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</si>
  <si>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</si>
  <si>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</si>
  <si>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</si>
  <si>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</si>
  <si>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</si>
  <si>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</si>
  <si>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</si>
  <si>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</si>
  <si>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</si>
  <si>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</si>
  <si>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</si>
  <si>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</si>
  <si>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</si>
  <si>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</si>
  <si>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</si>
  <si>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</si>
  <si>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</si>
  <si>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</si>
  <si>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</si>
  <si>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</si>
  <si>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</si>
  <si>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</si>
  <si>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</si>
  <si>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</si>
  <si>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</si>
  <si>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</si>
  <si>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</si>
  <si>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</si>
  <si>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</si>
  <si>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</si>
  <si>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</si>
  <si>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</si>
  <si>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</si>
  <si>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</si>
  <si>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</si>
  <si>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</si>
  <si>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</si>
  <si>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</si>
  <si>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</si>
  <si>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</si>
  <si>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</si>
  <si>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</si>
  <si>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</si>
  <si>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</si>
  <si>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</si>
  <si>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</si>
  <si>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</si>
  <si>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</si>
  <si>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</si>
  <si>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</si>
  <si>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</si>
  <si>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</si>
  <si>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</si>
  <si>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</si>
  <si>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</si>
  <si>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</si>
  <si>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</si>
  <si>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</si>
  <si>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</si>
  <si>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</si>
  <si>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</si>
  <si>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</si>
  <si>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</si>
  <si>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</si>
  <si>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</si>
  <si>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</si>
  <si>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</si>
  <si>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</si>
  <si>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</si>
  <si>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</si>
  <si>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</si>
  <si>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</si>
  <si>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</si>
  <si>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</si>
  <si>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</si>
  <si>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</si>
  <si>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</si>
  <si>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</si>
  <si>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</si>
  <si>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</si>
  <si>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</si>
  <si>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</si>
  <si>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</si>
  <si>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</si>
  <si>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</si>
  <si>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</si>
  <si>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</si>
  <si>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</si>
  <si>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</si>
  <si>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</si>
  <si>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</si>
  <si>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</si>
  <si>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</si>
  <si>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</si>
  <si>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</si>
  <si>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</si>
  <si>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</si>
  <si>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</si>
  <si>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</si>
  <si>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</si>
  <si>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</si>
  <si>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</si>
  <si>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</si>
  <si>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</si>
  <si>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</si>
  <si>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</si>
  <si>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</si>
  <si>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</si>
  <si>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</si>
  <si>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</si>
  <si>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</si>
  <si>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</si>
  <si>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</si>
  <si>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</si>
  <si>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</si>
  <si>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</si>
  <si>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</si>
  <si>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</si>
  <si>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</si>
  <si>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</si>
  <si>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</si>
  <si>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</si>
  <si>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</si>
  <si>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</si>
  <si>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</si>
  <si>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</si>
  <si>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</si>
  <si>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</si>
  <si>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</si>
  <si>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For Calendar Years 2006, 2007, 2008, 2009, 2010, 2011, 2012, 2013, 2014,  2015, 2016, 2017, 2018 and 2019</t>
  </si>
  <si>
    <t xml:space="preserve">FY 18-19 </t>
  </si>
  <si>
    <t>FY 19-20 projected</t>
  </si>
  <si>
    <t>FY 19-20 Projected</t>
  </si>
  <si>
    <t>April 2019</t>
  </si>
  <si>
    <t>May 2019</t>
  </si>
  <si>
    <t>June 2019</t>
  </si>
  <si>
    <t>July 2019</t>
  </si>
  <si>
    <t>For Calendar Years 2006, 2007, 2008, 2009, 2010, 2011, 2012, 2013,  2014,  2015, 2016, 2017,  2018,  2019 and 2020</t>
  </si>
  <si>
    <t>August 2019</t>
  </si>
  <si>
    <t>September 2019</t>
  </si>
  <si>
    <t>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</si>
</sst>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  <numFmt numFmtId="172" formatCode="0.0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3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172" fontId="0" fillId="0" borderId="0" xfId="0" applyNumberFormat="1"/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 projected</c:v>
                </c:pt>
              </c:strCache>
            </c:strRef>
          </c:cat>
          <c:val>
            <c:numRef>
              <c:f>'Historical Cash Receipts Table'!$C$5:$C$44</c:f>
              <c:numCache>
                <c:formatCode>"$"#,##0</c:formatCode>
                <c:ptCount val="40"/>
                <c:pt idx="0">
                  <c:v>126962938.19</c:v>
                </c:pt>
                <c:pt idx="1">
                  <c:v>348027421.73000002</c:v>
                </c:pt>
                <c:pt idx="2">
                  <c:v>474263312.63</c:v>
                </c:pt>
                <c:pt idx="3">
                  <c:v>459698248.79000002</c:v>
                </c:pt>
                <c:pt idx="4">
                  <c:v>455791830.08999997</c:v>
                </c:pt>
                <c:pt idx="5">
                  <c:v>431815873.60000002</c:v>
                </c:pt>
                <c:pt idx="6">
                  <c:v>354879093.69</c:v>
                </c:pt>
                <c:pt idx="7">
                  <c:v>271257911.56</c:v>
                </c:pt>
                <c:pt idx="8">
                  <c:v>239046099.12</c:v>
                </c:pt>
                <c:pt idx="9">
                  <c:v>206720056.34</c:v>
                </c:pt>
                <c:pt idx="10">
                  <c:v>253746520.30000004</c:v>
                </c:pt>
                <c:pt idx="11">
                  <c:v>209901053.72</c:v>
                </c:pt>
                <c:pt idx="12">
                  <c:v>261813228.09000003</c:v>
                </c:pt>
                <c:pt idx="13">
                  <c:v>366476927.21999997</c:v>
                </c:pt>
                <c:pt idx="14">
                  <c:v>246335062.76999998</c:v>
                </c:pt>
                <c:pt idx="15">
                  <c:v>278760460.56</c:v>
                </c:pt>
                <c:pt idx="16">
                  <c:v>295576019.97000003</c:v>
                </c:pt>
                <c:pt idx="17">
                  <c:v>246741066.69999996</c:v>
                </c:pt>
                <c:pt idx="18">
                  <c:v>178424388.19999999</c:v>
                </c:pt>
                <c:pt idx="19">
                  <c:v>242898370.71599999</c:v>
                </c:pt>
                <c:pt idx="20">
                  <c:v>435407994.42999995</c:v>
                </c:pt>
                <c:pt idx="21">
                  <c:v>313406687.61999995</c:v>
                </c:pt>
                <c:pt idx="22">
                  <c:v>374872047.47999996</c:v>
                </c:pt>
                <c:pt idx="23">
                  <c:v>411350276.64999998</c:v>
                </c:pt>
                <c:pt idx="24">
                  <c:v>459982044.53999996</c:v>
                </c:pt>
                <c:pt idx="25">
                  <c:v>443298720.10000002</c:v>
                </c:pt>
                <c:pt idx="26">
                  <c:v>522453427</c:v>
                </c:pt>
                <c:pt idx="27">
                  <c:v>693034893.25000012</c:v>
                </c:pt>
                <c:pt idx="28">
                  <c:v>684405483.46000004</c:v>
                </c:pt>
                <c:pt idx="29">
                  <c:v>420718802</c:v>
                </c:pt>
                <c:pt idx="30">
                  <c:v>501602312</c:v>
                </c:pt>
                <c:pt idx="31">
                  <c:v>598011946</c:v>
                </c:pt>
                <c:pt idx="32">
                  <c:v>535801788.35000002</c:v>
                </c:pt>
                <c:pt idx="33">
                  <c:v>560690609.86000001</c:v>
                </c:pt>
                <c:pt idx="34">
                  <c:v>432915448.62</c:v>
                </c:pt>
                <c:pt idx="35">
                  <c:v>210979424.09000003</c:v>
                </c:pt>
                <c:pt idx="36">
                  <c:v>205204152.16999999</c:v>
                </c:pt>
                <c:pt idx="37">
                  <c:v>195635760.81999999</c:v>
                </c:pt>
                <c:pt idx="38">
                  <c:v>220044711.69</c:v>
                </c:pt>
                <c:pt idx="39">
                  <c:v>177732314.69142854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 projected</c:v>
                </c:pt>
              </c:strCache>
            </c:strRef>
          </c:cat>
          <c:val>
            <c:numRef>
              <c:f>'Historical Cash Receipts Table'!$D$5:$D$44</c:f>
              <c:numCache>
                <c:formatCode>"$"#,##0</c:formatCode>
                <c:ptCount val="40"/>
                <c:pt idx="0">
                  <c:v>13726070.280000001</c:v>
                </c:pt>
                <c:pt idx="1">
                  <c:v>40948515.409999996</c:v>
                </c:pt>
                <c:pt idx="2">
                  <c:v>55641805.229999997</c:v>
                </c:pt>
                <c:pt idx="3">
                  <c:v>43255021.709999993</c:v>
                </c:pt>
                <c:pt idx="4">
                  <c:v>21309252.630000003</c:v>
                </c:pt>
                <c:pt idx="5">
                  <c:v>21511752.890000004</c:v>
                </c:pt>
                <c:pt idx="6">
                  <c:v>17665672.41</c:v>
                </c:pt>
                <c:pt idx="7">
                  <c:v>8929752.6600000001</c:v>
                </c:pt>
                <c:pt idx="8">
                  <c:v>5812013.96</c:v>
                </c:pt>
                <c:pt idx="9">
                  <c:v>9269142.9600000009</c:v>
                </c:pt>
                <c:pt idx="10">
                  <c:v>9211891.129999999</c:v>
                </c:pt>
                <c:pt idx="11">
                  <c:v>7311704.3100000005</c:v>
                </c:pt>
                <c:pt idx="12">
                  <c:v>4740303.3600000003</c:v>
                </c:pt>
                <c:pt idx="13">
                  <c:v>4991838.2300000004</c:v>
                </c:pt>
                <c:pt idx="14">
                  <c:v>7203636.4499999993</c:v>
                </c:pt>
                <c:pt idx="15">
                  <c:v>14298740.42</c:v>
                </c:pt>
                <c:pt idx="16">
                  <c:v>22314559.879999999</c:v>
                </c:pt>
                <c:pt idx="17">
                  <c:v>29645526.579999998</c:v>
                </c:pt>
                <c:pt idx="18">
                  <c:v>21074412.460000001</c:v>
                </c:pt>
                <c:pt idx="19">
                  <c:v>15915900.52</c:v>
                </c:pt>
                <c:pt idx="20">
                  <c:v>12663749.120000001</c:v>
                </c:pt>
                <c:pt idx="21">
                  <c:v>16272288.359999999</c:v>
                </c:pt>
                <c:pt idx="22">
                  <c:v>14874074.649999999</c:v>
                </c:pt>
                <c:pt idx="23">
                  <c:v>13474503.300000003</c:v>
                </c:pt>
                <c:pt idx="24">
                  <c:v>13769853.57</c:v>
                </c:pt>
                <c:pt idx="25">
                  <c:v>18494328.27</c:v>
                </c:pt>
                <c:pt idx="26">
                  <c:v>25057910</c:v>
                </c:pt>
                <c:pt idx="27">
                  <c:v>29820734.539999999</c:v>
                </c:pt>
                <c:pt idx="28">
                  <c:v>21853067.02</c:v>
                </c:pt>
                <c:pt idx="29">
                  <c:v>26049541.710000001</c:v>
                </c:pt>
                <c:pt idx="30">
                  <c:v>22735393.390000001</c:v>
                </c:pt>
                <c:pt idx="31">
                  <c:v>16850803.66</c:v>
                </c:pt>
                <c:pt idx="32">
                  <c:v>17837245.760000002</c:v>
                </c:pt>
                <c:pt idx="33">
                  <c:v>14367830.33</c:v>
                </c:pt>
                <c:pt idx="34">
                  <c:v>14535051.689999999</c:v>
                </c:pt>
                <c:pt idx="35">
                  <c:v>4105912.15</c:v>
                </c:pt>
                <c:pt idx="36">
                  <c:v>2664306.15</c:v>
                </c:pt>
                <c:pt idx="37">
                  <c:v>1510549.1</c:v>
                </c:pt>
                <c:pt idx="38">
                  <c:v>1394617.2799999998</c:v>
                </c:pt>
                <c:pt idx="39">
                  <c:v>7110512.382857142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Cash Receipts Table'!$A$5:$A$44</c:f>
              <c:strCache>
                <c:ptCount val="40"/>
                <c:pt idx="0">
                  <c:v>FY 80-81</c:v>
                </c:pt>
                <c:pt idx="1">
                  <c:v>FY 81-82</c:v>
                </c:pt>
                <c:pt idx="2">
                  <c:v>FY 82-83</c:v>
                </c:pt>
                <c:pt idx="3">
                  <c:v>FY 83-84</c:v>
                </c:pt>
                <c:pt idx="4">
                  <c:v>FY 84-85</c:v>
                </c:pt>
                <c:pt idx="5">
                  <c:v>FY 85-86</c:v>
                </c:pt>
                <c:pt idx="6">
                  <c:v>FY 86-87</c:v>
                </c:pt>
                <c:pt idx="7">
                  <c:v>FY 87-88</c:v>
                </c:pt>
                <c:pt idx="8">
                  <c:v>FY 88-89</c:v>
                </c:pt>
                <c:pt idx="9">
                  <c:v>FY 89-90</c:v>
                </c:pt>
                <c:pt idx="10">
                  <c:v>FY 90-91</c:v>
                </c:pt>
                <c:pt idx="11">
                  <c:v>FY 91-92</c:v>
                </c:pt>
                <c:pt idx="12">
                  <c:v>FY 92-93</c:v>
                </c:pt>
                <c:pt idx="13">
                  <c:v>FY 93-94</c:v>
                </c:pt>
                <c:pt idx="14">
                  <c:v>FY 94-95</c:v>
                </c:pt>
                <c:pt idx="15">
                  <c:v>FY 95-96</c:v>
                </c:pt>
                <c:pt idx="16">
                  <c:v>FY 96-97</c:v>
                </c:pt>
                <c:pt idx="17">
                  <c:v>FY 97-98</c:v>
                </c:pt>
                <c:pt idx="18">
                  <c:v>FY 98-99</c:v>
                </c:pt>
                <c:pt idx="19">
                  <c:v>FY 99-00</c:v>
                </c:pt>
                <c:pt idx="20">
                  <c:v>FY 00-01</c:v>
                </c:pt>
                <c:pt idx="21">
                  <c:v>FY 01-02</c:v>
                </c:pt>
                <c:pt idx="22">
                  <c:v>FY 02-03</c:v>
                </c:pt>
                <c:pt idx="23">
                  <c:v>FY 03-04</c:v>
                </c:pt>
                <c:pt idx="24">
                  <c:v>FY 04-05</c:v>
                </c:pt>
                <c:pt idx="25">
                  <c:v>FY 05-06 </c:v>
                </c:pt>
                <c:pt idx="26">
                  <c:v>FY 06-07 </c:v>
                </c:pt>
                <c:pt idx="27">
                  <c:v>FY 07-08 </c:v>
                </c:pt>
                <c:pt idx="28">
                  <c:v>FY 08-09</c:v>
                </c:pt>
                <c:pt idx="29">
                  <c:v>FY 09-10</c:v>
                </c:pt>
                <c:pt idx="30">
                  <c:v>FY 10-11</c:v>
                </c:pt>
                <c:pt idx="31">
                  <c:v>FY 11-12</c:v>
                </c:pt>
                <c:pt idx="32">
                  <c:v>FY 12-13</c:v>
                </c:pt>
                <c:pt idx="33">
                  <c:v>FY 13-14 </c:v>
                </c:pt>
                <c:pt idx="34">
                  <c:v>FY 14-15</c:v>
                </c:pt>
                <c:pt idx="35">
                  <c:v>FY 15-16</c:v>
                </c:pt>
                <c:pt idx="36">
                  <c:v>FY 16-17</c:v>
                </c:pt>
                <c:pt idx="37">
                  <c:v>FY 17-18</c:v>
                </c:pt>
                <c:pt idx="38">
                  <c:v>FY 18-19 </c:v>
                </c:pt>
                <c:pt idx="39">
                  <c:v>FY 19-20 projected</c:v>
                </c:pt>
              </c:strCache>
            </c:strRef>
          </c:cat>
          <c:val>
            <c:numRef>
              <c:f>'Historical Cash Receipts Table'!$E$5:$E$44</c:f>
              <c:numCache>
                <c:formatCode>"$"#,##0</c:formatCode>
                <c:ptCount val="40"/>
                <c:pt idx="0">
                  <c:v>38009.14</c:v>
                </c:pt>
                <c:pt idx="1">
                  <c:v>265202.87</c:v>
                </c:pt>
                <c:pt idx="2">
                  <c:v>3391727.2</c:v>
                </c:pt>
                <c:pt idx="3">
                  <c:v>1524255.59</c:v>
                </c:pt>
                <c:pt idx="4">
                  <c:v>1763378.74</c:v>
                </c:pt>
                <c:pt idx="5">
                  <c:v>1113370.71</c:v>
                </c:pt>
                <c:pt idx="6">
                  <c:v>1606831.58</c:v>
                </c:pt>
                <c:pt idx="7">
                  <c:v>11979477.93</c:v>
                </c:pt>
                <c:pt idx="8">
                  <c:v>843904.24</c:v>
                </c:pt>
                <c:pt idx="9">
                  <c:v>3222195.18</c:v>
                </c:pt>
                <c:pt idx="10">
                  <c:v>5203730.41</c:v>
                </c:pt>
                <c:pt idx="11">
                  <c:v>3921210.6</c:v>
                </c:pt>
                <c:pt idx="12">
                  <c:v>13900890.319999998</c:v>
                </c:pt>
                <c:pt idx="13">
                  <c:v>4217741.2</c:v>
                </c:pt>
                <c:pt idx="14">
                  <c:v>3218058.11</c:v>
                </c:pt>
                <c:pt idx="15">
                  <c:v>4561044.88</c:v>
                </c:pt>
                <c:pt idx="16">
                  <c:v>4249292.7</c:v>
                </c:pt>
                <c:pt idx="17">
                  <c:v>2740889.08</c:v>
                </c:pt>
                <c:pt idx="18">
                  <c:v>2531361.04</c:v>
                </c:pt>
                <c:pt idx="19">
                  <c:v>1091751.96</c:v>
                </c:pt>
                <c:pt idx="20">
                  <c:v>2842244.04</c:v>
                </c:pt>
                <c:pt idx="21">
                  <c:v>10490957.23</c:v>
                </c:pt>
                <c:pt idx="22">
                  <c:v>21524326.16</c:v>
                </c:pt>
                <c:pt idx="23">
                  <c:v>4304884.8</c:v>
                </c:pt>
                <c:pt idx="24">
                  <c:v>43902608</c:v>
                </c:pt>
                <c:pt idx="25">
                  <c:v>3910045.65</c:v>
                </c:pt>
                <c:pt idx="26">
                  <c:v>1335183</c:v>
                </c:pt>
                <c:pt idx="27">
                  <c:v>2322080.66</c:v>
                </c:pt>
                <c:pt idx="28">
                  <c:v>1581618</c:v>
                </c:pt>
                <c:pt idx="29">
                  <c:v>3612904</c:v>
                </c:pt>
                <c:pt idx="30">
                  <c:v>3725864</c:v>
                </c:pt>
                <c:pt idx="31">
                  <c:v>2921848</c:v>
                </c:pt>
                <c:pt idx="32">
                  <c:v>3539485</c:v>
                </c:pt>
                <c:pt idx="33">
                  <c:v>2272946</c:v>
                </c:pt>
                <c:pt idx="34">
                  <c:v>575241</c:v>
                </c:pt>
                <c:pt idx="35">
                  <c:v>982259</c:v>
                </c:pt>
                <c:pt idx="36">
                  <c:v>1407837</c:v>
                </c:pt>
                <c:pt idx="37">
                  <c:v>653161.81000000006</c:v>
                </c:pt>
                <c:pt idx="38">
                  <c:v>442926</c:v>
                </c:pt>
                <c:pt idx="39">
                  <c:v>965278.28571428568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Production'!$A$5:$A$42</c15:sqref>
                  </c15:fullRef>
                </c:ext>
              </c:extLst>
              <c:f>'Historical Oil Production'!$A$6:$A$42</c:f>
              <c:strCache>
                <c:ptCount val="37"/>
                <c:pt idx="0">
                  <c:v>FY 83-84</c:v>
                </c:pt>
                <c:pt idx="1">
                  <c:v>FY 84-85</c:v>
                </c:pt>
                <c:pt idx="2">
                  <c:v>FY 85-86</c:v>
                </c:pt>
                <c:pt idx="3">
                  <c:v>FY 86-87</c:v>
                </c:pt>
                <c:pt idx="4">
                  <c:v>FY 87-88</c:v>
                </c:pt>
                <c:pt idx="5">
                  <c:v>FY 88-89</c:v>
                </c:pt>
                <c:pt idx="6">
                  <c:v>FY 89-90</c:v>
                </c:pt>
                <c:pt idx="7">
                  <c:v>FY 90-91</c:v>
                </c:pt>
                <c:pt idx="8">
                  <c:v>FY 91-92</c:v>
                </c:pt>
                <c:pt idx="9">
                  <c:v>FY 92-93</c:v>
                </c:pt>
                <c:pt idx="10">
                  <c:v>FY 93-94</c:v>
                </c:pt>
                <c:pt idx="11">
                  <c:v>FY 94-95</c:v>
                </c:pt>
                <c:pt idx="12">
                  <c:v>FY 95-96</c:v>
                </c:pt>
                <c:pt idx="13">
                  <c:v>FY 96-97</c:v>
                </c:pt>
                <c:pt idx="14">
                  <c:v>FY 97-98</c:v>
                </c:pt>
                <c:pt idx="15">
                  <c:v>FY 98-99</c:v>
                </c:pt>
                <c:pt idx="16">
                  <c:v>FY 99-00</c:v>
                </c:pt>
                <c:pt idx="17">
                  <c:v>FY 00-01</c:v>
                </c:pt>
                <c:pt idx="18">
                  <c:v>FY 01-02</c:v>
                </c:pt>
                <c:pt idx="19">
                  <c:v>FY 02-03</c:v>
                </c:pt>
                <c:pt idx="20">
                  <c:v>FY 03-04</c:v>
                </c:pt>
                <c:pt idx="21">
                  <c:v>FY 04-05</c:v>
                </c:pt>
                <c:pt idx="22">
                  <c:v>FY 05-06 </c:v>
                </c:pt>
                <c:pt idx="23">
                  <c:v>FY 06-07 </c:v>
                </c:pt>
                <c:pt idx="24">
                  <c:v>FY 07-08</c:v>
                </c:pt>
                <c:pt idx="25">
                  <c:v>FY 08-09</c:v>
                </c:pt>
                <c:pt idx="26">
                  <c:v>FY 09-10</c:v>
                </c:pt>
                <c:pt idx="27">
                  <c:v>FY 10-11</c:v>
                </c:pt>
                <c:pt idx="28">
                  <c:v>FY 11-12 </c:v>
                </c:pt>
                <c:pt idx="29">
                  <c:v>FY 12-13 </c:v>
                </c:pt>
                <c:pt idx="30">
                  <c:v>FY 13-14</c:v>
                </c:pt>
                <c:pt idx="31">
                  <c:v>FY 14-15</c:v>
                </c:pt>
                <c:pt idx="32">
                  <c:v>FY 15-16</c:v>
                </c:pt>
                <c:pt idx="33">
                  <c:v>FY 16-17 </c:v>
                </c:pt>
                <c:pt idx="34">
                  <c:v>FY 17-18 </c:v>
                </c:pt>
                <c:pt idx="35">
                  <c:v>FY 18-19 </c:v>
                </c:pt>
                <c:pt idx="36">
                  <c:v>FY 19-20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Production'!$B$5:$B$42</c15:sqref>
                  </c15:fullRef>
                </c:ext>
              </c:extLst>
              <c:f>'Historical Oil Production'!$B$6:$B$42</c:f>
              <c:numCache>
                <c:formatCode>#,##0</c:formatCode>
                <c:ptCount val="37"/>
                <c:pt idx="0">
                  <c:v>8558474.4219376463</c:v>
                </c:pt>
                <c:pt idx="1">
                  <c:v>8730682.0309716836</c:v>
                </c:pt>
                <c:pt idx="2">
                  <c:v>8824976.1607175618</c:v>
                </c:pt>
                <c:pt idx="3">
                  <c:v>8377005.645419091</c:v>
                </c:pt>
                <c:pt idx="4">
                  <c:v>7882985.113042146</c:v>
                </c:pt>
                <c:pt idx="5">
                  <c:v>7423374.4019367136</c:v>
                </c:pt>
                <c:pt idx="6">
                  <c:v>6925936.5634457339</c:v>
                </c:pt>
                <c:pt idx="7">
                  <c:v>7131084.331709899</c:v>
                </c:pt>
                <c:pt idx="8">
                  <c:v>7112144.0488933073</c:v>
                </c:pt>
                <c:pt idx="9">
                  <c:v>6782359.2097106185</c:v>
                </c:pt>
                <c:pt idx="10">
                  <c:v>6621211.5727085434</c:v>
                </c:pt>
                <c:pt idx="11">
                  <c:v>6309035.978864219</c:v>
                </c:pt>
                <c:pt idx="12">
                  <c:v>6418022.8556332234</c:v>
                </c:pt>
                <c:pt idx="13">
                  <c:v>6653990.0527916662</c:v>
                </c:pt>
                <c:pt idx="14">
                  <c:v>6561423.5097443676</c:v>
                </c:pt>
                <c:pt idx="15">
                  <c:v>6485580.5344475303</c:v>
                </c:pt>
                <c:pt idx="16">
                  <c:v>6264809.8164494829</c:v>
                </c:pt>
                <c:pt idx="17">
                  <c:v>7073882.505012962</c:v>
                </c:pt>
                <c:pt idx="18">
                  <c:v>5670119.6093260916</c:v>
                </c:pt>
                <c:pt idx="19">
                  <c:v>4747874.577319243</c:v>
                </c:pt>
                <c:pt idx="20">
                  <c:v>4790574.2462347019</c:v>
                </c:pt>
                <c:pt idx="21">
                  <c:v>4065743.9443958541</c:v>
                </c:pt>
                <c:pt idx="22">
                  <c:v>2766634.6752477516</c:v>
                </c:pt>
                <c:pt idx="23">
                  <c:v>4291643.8739377279</c:v>
                </c:pt>
                <c:pt idx="24">
                  <c:v>4657678.4031960228</c:v>
                </c:pt>
                <c:pt idx="25">
                  <c:v>3948092.360134196</c:v>
                </c:pt>
                <c:pt idx="26">
                  <c:v>3997797.6228501797</c:v>
                </c:pt>
                <c:pt idx="27">
                  <c:v>3909954.2236160384</c:v>
                </c:pt>
                <c:pt idx="28">
                  <c:v>3971829.0966104185</c:v>
                </c:pt>
                <c:pt idx="29">
                  <c:v>3936345.796850516</c:v>
                </c:pt>
                <c:pt idx="30">
                  <c:v>3901946.9768204517</c:v>
                </c:pt>
                <c:pt idx="31">
                  <c:v>3683982.0385971554</c:v>
                </c:pt>
                <c:pt idx="32">
                  <c:v>3217265.7163276388</c:v>
                </c:pt>
                <c:pt idx="33">
                  <c:v>2707846.0817636354</c:v>
                </c:pt>
                <c:pt idx="34">
                  <c:v>2449865.4187832866</c:v>
                </c:pt>
                <c:pt idx="35">
                  <c:v>2496704.7664603544</c:v>
                </c:pt>
                <c:pt idx="36">
                  <c:v>2242414.3425623788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'Historical Gas Production'!$A$5:$A$42</c:f>
              <c:strCache>
                <c:ptCount val="38"/>
                <c:pt idx="0">
                  <c:v>FY 82-83</c:v>
                </c:pt>
                <c:pt idx="1">
                  <c:v>FY 83-84</c:v>
                </c:pt>
                <c:pt idx="2">
                  <c:v>FY 84-85</c:v>
                </c:pt>
                <c:pt idx="3">
                  <c:v>FY 85-86</c:v>
                </c:pt>
                <c:pt idx="4">
                  <c:v>FY 86-87</c:v>
                </c:pt>
                <c:pt idx="5">
                  <c:v>FY 87-88</c:v>
                </c:pt>
                <c:pt idx="6">
                  <c:v>FY 88-89</c:v>
                </c:pt>
                <c:pt idx="7">
                  <c:v>FY 89-90</c:v>
                </c:pt>
                <c:pt idx="8">
                  <c:v>FY 90-91</c:v>
                </c:pt>
                <c:pt idx="9">
                  <c:v>FY 91-92</c:v>
                </c:pt>
                <c:pt idx="10">
                  <c:v>FY 92-93</c:v>
                </c:pt>
                <c:pt idx="11">
                  <c:v>FY 93-94</c:v>
                </c:pt>
                <c:pt idx="12">
                  <c:v>FY 94-95</c:v>
                </c:pt>
                <c:pt idx="13">
                  <c:v>FY 95-96</c:v>
                </c:pt>
                <c:pt idx="14">
                  <c:v>FY 96-97</c:v>
                </c:pt>
                <c:pt idx="15">
                  <c:v>FY 97-98</c:v>
                </c:pt>
                <c:pt idx="16">
                  <c:v>FY 98-99</c:v>
                </c:pt>
                <c:pt idx="17">
                  <c:v>FY 99-00</c:v>
                </c:pt>
                <c:pt idx="18">
                  <c:v>FY 00-01</c:v>
                </c:pt>
                <c:pt idx="19">
                  <c:v>FY 01-02</c:v>
                </c:pt>
                <c:pt idx="20">
                  <c:v>FY 02-03</c:v>
                </c:pt>
                <c:pt idx="21">
                  <c:v>FY 03-04</c:v>
                </c:pt>
                <c:pt idx="22">
                  <c:v>FY 04-05</c:v>
                </c:pt>
                <c:pt idx="23">
                  <c:v>FY 05-06 </c:v>
                </c:pt>
                <c:pt idx="24">
                  <c:v>FY 06-07 </c:v>
                </c:pt>
                <c:pt idx="25">
                  <c:v>FY 07-08</c:v>
                </c:pt>
                <c:pt idx="26">
                  <c:v>FY 08-09</c:v>
                </c:pt>
                <c:pt idx="27">
                  <c:v>FY 09-10</c:v>
                </c:pt>
                <c:pt idx="28">
                  <c:v>FY 10-11</c:v>
                </c:pt>
                <c:pt idx="29">
                  <c:v>FY 11-12 </c:v>
                </c:pt>
                <c:pt idx="30">
                  <c:v>FY 12-13</c:v>
                </c:pt>
                <c:pt idx="31">
                  <c:v>FY 13-14 </c:v>
                </c:pt>
                <c:pt idx="32">
                  <c:v>FY 14-15</c:v>
                </c:pt>
                <c:pt idx="33">
                  <c:v>FY 15-16 </c:v>
                </c:pt>
                <c:pt idx="34">
                  <c:v>FY 16-17</c:v>
                </c:pt>
                <c:pt idx="35">
                  <c:v>FY 17-18 </c:v>
                </c:pt>
                <c:pt idx="36">
                  <c:v>FY 18-19 </c:v>
                </c:pt>
                <c:pt idx="37">
                  <c:v>FY 19-20 Projected</c:v>
                </c:pt>
              </c:strCache>
            </c:strRef>
          </c:cat>
          <c:val>
            <c:numRef>
              <c:f>'Historical Gas Production'!$B$5:$B$42</c:f>
              <c:numCache>
                <c:formatCode>#,##0</c:formatCode>
                <c:ptCount val="38"/>
                <c:pt idx="0">
                  <c:v>94125368.049220204</c:v>
                </c:pt>
                <c:pt idx="1">
                  <c:v>89454160.399017006</c:v>
                </c:pt>
                <c:pt idx="2">
                  <c:v>84301670.208970711</c:v>
                </c:pt>
                <c:pt idx="3">
                  <c:v>79934039.766110703</c:v>
                </c:pt>
                <c:pt idx="4">
                  <c:v>78234139.073201001</c:v>
                </c:pt>
                <c:pt idx="5">
                  <c:v>73532728.571674287</c:v>
                </c:pt>
                <c:pt idx="6">
                  <c:v>67566287.572154894</c:v>
                </c:pt>
                <c:pt idx="7">
                  <c:v>68771994.91115737</c:v>
                </c:pt>
                <c:pt idx="8">
                  <c:v>63785078.195783503</c:v>
                </c:pt>
                <c:pt idx="9">
                  <c:v>59265714.829273686</c:v>
                </c:pt>
                <c:pt idx="10">
                  <c:v>59631387.290360801</c:v>
                </c:pt>
                <c:pt idx="11">
                  <c:v>55353140.649499409</c:v>
                </c:pt>
                <c:pt idx="12">
                  <c:v>54136350.236402936</c:v>
                </c:pt>
                <c:pt idx="13">
                  <c:v>54136350.236402936</c:v>
                </c:pt>
                <c:pt idx="14">
                  <c:v>60755685.050368488</c:v>
                </c:pt>
                <c:pt idx="15">
                  <c:v>61613141.409440704</c:v>
                </c:pt>
                <c:pt idx="16">
                  <c:v>51729193.636401743</c:v>
                </c:pt>
                <c:pt idx="17">
                  <c:v>55650029.654673278</c:v>
                </c:pt>
                <c:pt idx="18">
                  <c:v>62648530.875703655</c:v>
                </c:pt>
                <c:pt idx="19">
                  <c:v>59989148.046703212</c:v>
                </c:pt>
                <c:pt idx="20">
                  <c:v>53028702.280907445</c:v>
                </c:pt>
                <c:pt idx="21">
                  <c:v>48754276.283570468</c:v>
                </c:pt>
                <c:pt idx="22">
                  <c:v>42369541.040762708</c:v>
                </c:pt>
                <c:pt idx="23">
                  <c:v>33179715.252785228</c:v>
                </c:pt>
                <c:pt idx="24">
                  <c:v>43470928.134891309</c:v>
                </c:pt>
                <c:pt idx="25">
                  <c:v>44928253.862737805</c:v>
                </c:pt>
                <c:pt idx="26">
                  <c:v>42165658.055484265</c:v>
                </c:pt>
                <c:pt idx="27">
                  <c:v>38444906.867455468</c:v>
                </c:pt>
                <c:pt idx="28">
                  <c:v>40420636.856565244</c:v>
                </c:pt>
                <c:pt idx="29">
                  <c:v>42700740.711666331</c:v>
                </c:pt>
                <c:pt idx="30">
                  <c:v>45282939.706044875</c:v>
                </c:pt>
                <c:pt idx="31">
                  <c:v>41097430.265709013</c:v>
                </c:pt>
                <c:pt idx="32">
                  <c:v>38310630.958909631</c:v>
                </c:pt>
                <c:pt idx="33">
                  <c:v>31746959.174913179</c:v>
                </c:pt>
                <c:pt idx="34">
                  <c:v>25124731.997685101</c:v>
                </c:pt>
                <c:pt idx="35">
                  <c:v>20620459.962920748</c:v>
                </c:pt>
                <c:pt idx="36">
                  <c:v>20184027.637752369</c:v>
                </c:pt>
                <c:pt idx="37">
                  <c:v>19331811.442457639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43374</c:v>
                </c:pt>
                <c:pt idx="1">
                  <c:v>43405</c:v>
                </c:pt>
                <c:pt idx="2">
                  <c:v>43435</c:v>
                </c:pt>
                <c:pt idx="3">
                  <c:v>43466</c:v>
                </c:pt>
                <c:pt idx="4">
                  <c:v>43497</c:v>
                </c:pt>
                <c:pt idx="5">
                  <c:v>43525</c:v>
                </c:pt>
                <c:pt idx="6">
                  <c:v>43556</c:v>
                </c:pt>
                <c:pt idx="7">
                  <c:v>43586</c:v>
                </c:pt>
                <c:pt idx="8">
                  <c:v>43617</c:v>
                </c:pt>
                <c:pt idx="9">
                  <c:v>43647</c:v>
                </c:pt>
                <c:pt idx="10">
                  <c:v>43678</c:v>
                </c:pt>
                <c:pt idx="11">
                  <c:v>43709</c:v>
                </c:pt>
                <c:pt idx="12">
                  <c:v>43739</c:v>
                </c:pt>
              </c:numCache>
            </c:numRef>
          </c:cat>
          <c:val>
            <c:numRef>
              <c:f>'Disposition Month'!$B$5:$B$18</c:f>
              <c:numCache>
                <c:formatCode>_(* #,##0.00_);_(* \(#,##0.00\);_(* "-"??_);_(@_)</c:formatCode>
                <c:ptCount val="14"/>
                <c:pt idx="0">
                  <c:v>14399109.449999999</c:v>
                </c:pt>
                <c:pt idx="1">
                  <c:v>11248485.029999999</c:v>
                </c:pt>
                <c:pt idx="2">
                  <c:v>10316952.710000001</c:v>
                </c:pt>
                <c:pt idx="3">
                  <c:v>9996064.3200000003</c:v>
                </c:pt>
                <c:pt idx="4">
                  <c:v>9530697.1799999997</c:v>
                </c:pt>
                <c:pt idx="5">
                  <c:v>11840685.35</c:v>
                </c:pt>
                <c:pt idx="6">
                  <c:v>12124021.01</c:v>
                </c:pt>
                <c:pt idx="7">
                  <c:v>11930396.41</c:v>
                </c:pt>
                <c:pt idx="8">
                  <c:v>10738900.75</c:v>
                </c:pt>
                <c:pt idx="9">
                  <c:v>9368487.5299999993</c:v>
                </c:pt>
                <c:pt idx="10">
                  <c:v>10305940.390000001</c:v>
                </c:pt>
                <c:pt idx="11">
                  <c:v>9537226.0800000001</c:v>
                </c:pt>
                <c:pt idx="12">
                  <c:v>9024239.8699999992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43374</c:v>
                </c:pt>
                <c:pt idx="1">
                  <c:v>43405</c:v>
                </c:pt>
                <c:pt idx="2">
                  <c:v>43435</c:v>
                </c:pt>
                <c:pt idx="3">
                  <c:v>43466</c:v>
                </c:pt>
                <c:pt idx="4">
                  <c:v>43497</c:v>
                </c:pt>
                <c:pt idx="5">
                  <c:v>43525</c:v>
                </c:pt>
                <c:pt idx="6">
                  <c:v>43556</c:v>
                </c:pt>
                <c:pt idx="7">
                  <c:v>43586</c:v>
                </c:pt>
                <c:pt idx="8">
                  <c:v>43617</c:v>
                </c:pt>
                <c:pt idx="9">
                  <c:v>43647</c:v>
                </c:pt>
                <c:pt idx="10">
                  <c:v>43678</c:v>
                </c:pt>
                <c:pt idx="11">
                  <c:v>43709</c:v>
                </c:pt>
                <c:pt idx="12">
                  <c:v>43739</c:v>
                </c:pt>
              </c:numCache>
            </c:numRef>
          </c:cat>
          <c:val>
            <c:numRef>
              <c:f>'Disposition Month'!$C$5:$C$18</c:f>
              <c:numCache>
                <c:formatCode>_(* #,##0.00_);_(* \(#,##0.00\);_(* "-"??_);_(@_)</c:formatCode>
                <c:ptCount val="14"/>
                <c:pt idx="0">
                  <c:v>5213270.0199999996</c:v>
                </c:pt>
                <c:pt idx="1">
                  <c:v>6108587.8799999999</c:v>
                </c:pt>
                <c:pt idx="2">
                  <c:v>7223418.0499999998</c:v>
                </c:pt>
                <c:pt idx="3">
                  <c:v>5745985.8300000001</c:v>
                </c:pt>
                <c:pt idx="4">
                  <c:v>4519028.4400000004</c:v>
                </c:pt>
                <c:pt idx="5">
                  <c:v>4917516.55</c:v>
                </c:pt>
                <c:pt idx="6">
                  <c:v>4000282.11</c:v>
                </c:pt>
                <c:pt idx="7">
                  <c:v>3862615.41</c:v>
                </c:pt>
                <c:pt idx="8">
                  <c:v>3496198.74</c:v>
                </c:pt>
                <c:pt idx="9">
                  <c:v>2924995.61</c:v>
                </c:pt>
                <c:pt idx="10">
                  <c:v>3185638.08</c:v>
                </c:pt>
                <c:pt idx="11">
                  <c:v>3507628.21</c:v>
                </c:pt>
                <c:pt idx="12">
                  <c:v>3421099.74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43374</c:v>
                </c:pt>
                <c:pt idx="1">
                  <c:v>43405</c:v>
                </c:pt>
                <c:pt idx="2">
                  <c:v>43435</c:v>
                </c:pt>
                <c:pt idx="3">
                  <c:v>43466</c:v>
                </c:pt>
                <c:pt idx="4">
                  <c:v>43497</c:v>
                </c:pt>
                <c:pt idx="5">
                  <c:v>43525</c:v>
                </c:pt>
                <c:pt idx="6">
                  <c:v>43556</c:v>
                </c:pt>
                <c:pt idx="7">
                  <c:v>43586</c:v>
                </c:pt>
                <c:pt idx="8">
                  <c:v>43617</c:v>
                </c:pt>
                <c:pt idx="9">
                  <c:v>43647</c:v>
                </c:pt>
                <c:pt idx="10">
                  <c:v>43678</c:v>
                </c:pt>
                <c:pt idx="11">
                  <c:v>43709</c:v>
                </c:pt>
                <c:pt idx="12">
                  <c:v>43739</c:v>
                </c:pt>
              </c:numCache>
            </c:numRef>
          </c:cat>
          <c:val>
            <c:numRef>
              <c:f>'Disposition Month'!$D$5:$D$18</c:f>
              <c:numCache>
                <c:formatCode>_(* #,##0.00_);_(* \(#,##0.00\);_(* "-"??_);_(@_)</c:formatCode>
                <c:ptCount val="14"/>
                <c:pt idx="0">
                  <c:v>1033419.59</c:v>
                </c:pt>
                <c:pt idx="1">
                  <c:v>835784.64</c:v>
                </c:pt>
                <c:pt idx="2">
                  <c:v>685843.26</c:v>
                </c:pt>
                <c:pt idx="3">
                  <c:v>594882.87</c:v>
                </c:pt>
                <c:pt idx="4">
                  <c:v>606220.87</c:v>
                </c:pt>
                <c:pt idx="5">
                  <c:v>741514.13</c:v>
                </c:pt>
                <c:pt idx="6">
                  <c:v>570273.55000000005</c:v>
                </c:pt>
                <c:pt idx="7">
                  <c:v>473132.06</c:v>
                </c:pt>
                <c:pt idx="8">
                  <c:v>248319.35999999999</c:v>
                </c:pt>
                <c:pt idx="9">
                  <c:v>278722.28000000003</c:v>
                </c:pt>
                <c:pt idx="10">
                  <c:v>292796.73</c:v>
                </c:pt>
                <c:pt idx="11">
                  <c:v>416642.56</c:v>
                </c:pt>
                <c:pt idx="12">
                  <c:v>384101.35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5"/>
          <c:order val="4"/>
          <c:tx>
            <c:v>2009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Month'!$N$35:$Y$35</c:f>
              <c:numCache>
                <c:formatCode>General</c:formatCode>
                <c:ptCount val="12"/>
                <c:pt idx="0">
                  <c:v>10974772.84</c:v>
                </c:pt>
                <c:pt idx="1">
                  <c:v>9585016.4299999997</c:v>
                </c:pt>
                <c:pt idx="2">
                  <c:v>13804091.890000001</c:v>
                </c:pt>
                <c:pt idx="3">
                  <c:v>13850569.25</c:v>
                </c:pt>
                <c:pt idx="4">
                  <c:v>17031597.73</c:v>
                </c:pt>
                <c:pt idx="5">
                  <c:v>19180684.32</c:v>
                </c:pt>
                <c:pt idx="6">
                  <c:v>18356636.52</c:v>
                </c:pt>
                <c:pt idx="7">
                  <c:v>20653848.219999999</c:v>
                </c:pt>
                <c:pt idx="8">
                  <c:v>20887409.460000001</c:v>
                </c:pt>
                <c:pt idx="9">
                  <c:v>23724228.73</c:v>
                </c:pt>
                <c:pt idx="10">
                  <c:v>20885603.309999999</c:v>
                </c:pt>
                <c:pt idx="11">
                  <c:v>22274266.899999999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BAA-4ABC-A134-EC74941632A6}"/>
            </c:ext>
          </c:extLst>
        </c:ser>
        <c:ser>
          <c:idx val="6"/>
          <c:order val="5"/>
          <c:tx>
            <c:strRef>
              <c:f>'Disposition Month'!$M$56</c:f>
              <c:strCache>
                <c:ptCount val="1"/>
                <c:pt idx="0">
                  <c:v>2010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Month'!$N$36:$Y$36</c:f>
              <c:numCache>
                <c:formatCode>General</c:formatCode>
                <c:ptCount val="12"/>
                <c:pt idx="0">
                  <c:v>20939722.690000001</c:v>
                </c:pt>
                <c:pt idx="1">
                  <c:v>20766448.550000001</c:v>
                </c:pt>
                <c:pt idx="2">
                  <c:v>22490280.91</c:v>
                </c:pt>
                <c:pt idx="3">
                  <c:v>22515723.280000001</c:v>
                </c:pt>
                <c:pt idx="4">
                  <c:v>21895270.800000001</c:v>
                </c:pt>
                <c:pt idx="5">
                  <c:v>21607468.379999999</c:v>
                </c:pt>
                <c:pt idx="6">
                  <c:v>22531860.73</c:v>
                </c:pt>
                <c:pt idx="7">
                  <c:v>23336450.539999999</c:v>
                </c:pt>
                <c:pt idx="8">
                  <c:v>22284588.670000002</c:v>
                </c:pt>
                <c:pt idx="9">
                  <c:v>25235796.129999999</c:v>
                </c:pt>
                <c:pt idx="10">
                  <c:v>22945478.760000002</c:v>
                </c:pt>
                <c:pt idx="11">
                  <c:v>25970736.210000001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AA-4ABC-A134-EC74941632A6}"/>
            </c:ext>
          </c:extLst>
        </c:ser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11211425.199999999</c:v>
                </c:pt>
                <c:pt idx="1">
                  <c:v>10298333.08</c:v>
                </c:pt>
                <c:pt idx="2">
                  <c:v>11505809.18</c:v>
                </c:pt>
                <c:pt idx="3">
                  <c:v>11457125.560000001</c:v>
                </c:pt>
                <c:pt idx="4">
                  <c:v>13111063.619999999</c:v>
                </c:pt>
                <c:pt idx="5">
                  <c:v>12340253.59</c:v>
                </c:pt>
                <c:pt idx="6">
                  <c:v>13911451.869999999</c:v>
                </c:pt>
                <c:pt idx="7">
                  <c:v>12852150.789999999</c:v>
                </c:pt>
                <c:pt idx="8">
                  <c:v>12762984.91</c:v>
                </c:pt>
                <c:pt idx="9">
                  <c:v>14399109.449999999</c:v>
                </c:pt>
                <c:pt idx="10">
                  <c:v>11248485.029999999</c:v>
                </c:pt>
                <c:pt idx="11">
                  <c:v>10316952.710000001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9996064.3200000003</c:v>
                </c:pt>
                <c:pt idx="1">
                  <c:v>9530697.1799999997</c:v>
                </c:pt>
                <c:pt idx="2">
                  <c:v>11840685.35</c:v>
                </c:pt>
                <c:pt idx="3">
                  <c:v>12124021.01</c:v>
                </c:pt>
                <c:pt idx="4">
                  <c:v>11930396.41</c:v>
                </c:pt>
                <c:pt idx="5">
                  <c:v>10738900.75</c:v>
                </c:pt>
                <c:pt idx="6">
                  <c:v>9368487.5299999993</c:v>
                </c:pt>
                <c:pt idx="7">
                  <c:v>10305940.390000001</c:v>
                </c:pt>
                <c:pt idx="8">
                  <c:v>9537226.0800000001</c:v>
                </c:pt>
                <c:pt idx="9">
                  <c:v>9024239.8699999992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5"/>
          <c:order val="4"/>
          <c:tx>
            <c:v>2009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Month'!$N$55:$Y$55</c:f>
              <c:numCache>
                <c:formatCode>General</c:formatCode>
                <c:ptCount val="12"/>
                <c:pt idx="0">
                  <c:v>335999.291883467</c:v>
                </c:pt>
                <c:pt idx="1">
                  <c:v>298096.22741041501</c:v>
                </c:pt>
                <c:pt idx="2">
                  <c:v>343406.40416385798</c:v>
                </c:pt>
                <c:pt idx="3">
                  <c:v>340943.81547277299</c:v>
                </c:pt>
                <c:pt idx="4">
                  <c:v>346131.21165936498</c:v>
                </c:pt>
                <c:pt idx="5">
                  <c:v>338470.93483570497</c:v>
                </c:pt>
                <c:pt idx="6">
                  <c:v>337663.90513253299</c:v>
                </c:pt>
                <c:pt idx="7">
                  <c:v>337300.82635378197</c:v>
                </c:pt>
                <c:pt idx="8">
                  <c:v>347860.55052387301</c:v>
                </c:pt>
                <c:pt idx="9">
                  <c:v>368418.32545770798</c:v>
                </c:pt>
                <c:pt idx="10">
                  <c:v>319930.81494935398</c:v>
                </c:pt>
                <c:pt idx="11">
                  <c:v>380201.65609252697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B3-47D5-AEE9-89B5E3C6F367}"/>
            </c:ext>
          </c:extLst>
        </c:ser>
        <c:ser>
          <c:idx val="6"/>
          <c:order val="5"/>
          <c:tx>
            <c:strRef>
              <c:f>'Disposition Month'!$M$56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Month'!$N$56:$Y$56</c:f>
              <c:numCache>
                <c:formatCode>General</c:formatCode>
                <c:ptCount val="12"/>
                <c:pt idx="0">
                  <c:v>306331.07212858298</c:v>
                </c:pt>
                <c:pt idx="1">
                  <c:v>305578.47640770703</c:v>
                </c:pt>
                <c:pt idx="2">
                  <c:v>325698.63092944497</c:v>
                </c:pt>
                <c:pt idx="3">
                  <c:v>328811.54585523298</c:v>
                </c:pt>
                <c:pt idx="4">
                  <c:v>324519.78591738798</c:v>
                </c:pt>
                <c:pt idx="5">
                  <c:v>315482.03310204699</c:v>
                </c:pt>
                <c:pt idx="6">
                  <c:v>328812.15654130699</c:v>
                </c:pt>
                <c:pt idx="7">
                  <c:v>367858.64456785901</c:v>
                </c:pt>
                <c:pt idx="8">
                  <c:v>327870.716555472</c:v>
                </c:pt>
                <c:pt idx="9">
                  <c:v>347353.03464627999</c:v>
                </c:pt>
                <c:pt idx="10">
                  <c:v>307710.34779658902</c:v>
                </c:pt>
                <c:pt idx="11">
                  <c:v>326418.77197902102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B3-47D5-AEE9-89B5E3C6F367}"/>
            </c:ext>
          </c:extLst>
        </c:ser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Month'!$N$58:$Y$58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Month'!$N$59:$Y$59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Month'!$N$60:$Y$60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193079.926079795</c:v>
                </c:pt>
                <c:pt idx="1">
                  <c:v>184407.595711506</c:v>
                </c:pt>
                <c:pt idx="2">
                  <c:v>209884.355072037</c:v>
                </c:pt>
                <c:pt idx="3">
                  <c:v>197923.357409474</c:v>
                </c:pt>
                <c:pt idx="4">
                  <c:v>213351.150502198</c:v>
                </c:pt>
                <c:pt idx="5">
                  <c:v>204134.83691430901</c:v>
                </c:pt>
                <c:pt idx="6">
                  <c:v>211527.90265239999</c:v>
                </c:pt>
                <c:pt idx="7">
                  <c:v>214536.85826148099</c:v>
                </c:pt>
                <c:pt idx="8">
                  <c:v>202298.685520395</c:v>
                </c:pt>
                <c:pt idx="9">
                  <c:v>219449.90303768599</c:v>
                </c:pt>
                <c:pt idx="10">
                  <c:v>206094.812970292</c:v>
                </c:pt>
                <c:pt idx="11">
                  <c:v>218342.51924788899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Month'!$N$49:$Y$49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206895.28843326701</c:v>
                </c:pt>
                <c:pt idx="1">
                  <c:v>185359.145748829</c:v>
                </c:pt>
                <c:pt idx="2">
                  <c:v>215467.134044342</c:v>
                </c:pt>
                <c:pt idx="3">
                  <c:v>202351.497111726</c:v>
                </c:pt>
                <c:pt idx="4">
                  <c:v>210312.33755655101</c:v>
                </c:pt>
                <c:pt idx="5">
                  <c:v>204068.681875496</c:v>
                </c:pt>
                <c:pt idx="6">
                  <c:v>172174.46498552401</c:v>
                </c:pt>
                <c:pt idx="7">
                  <c:v>204140.27359741699</c:v>
                </c:pt>
                <c:pt idx="8">
                  <c:v>185954.724449442</c:v>
                </c:pt>
                <c:pt idx="9">
                  <c:v>185201.98448841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Month'!$N$49:$Y$49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Month'!$N$51:$Y$51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Month'!$N$49:$Y$49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Month'!$N$49:$Y$49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Month'!$N$53:$Y$53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Month'!$N$49:$Y$49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5"/>
          <c:order val="4"/>
          <c:tx>
            <c:v>2009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Month'!$N$232:$Y$232</c:f>
              <c:numCache>
                <c:formatCode>General</c:formatCode>
                <c:ptCount val="12"/>
                <c:pt idx="0">
                  <c:v>19332907.969999999</c:v>
                </c:pt>
                <c:pt idx="1">
                  <c:v>14750939.99</c:v>
                </c:pt>
                <c:pt idx="2">
                  <c:v>13691776.34</c:v>
                </c:pt>
                <c:pt idx="3">
                  <c:v>12154572.800000001</c:v>
                </c:pt>
                <c:pt idx="4">
                  <c:v>13047029.109999999</c:v>
                </c:pt>
                <c:pt idx="5">
                  <c:v>12341953.789999999</c:v>
                </c:pt>
                <c:pt idx="6">
                  <c:v>11774677.17</c:v>
                </c:pt>
                <c:pt idx="7">
                  <c:v>10645919.74</c:v>
                </c:pt>
                <c:pt idx="8">
                  <c:v>8762438.9499999993</c:v>
                </c:pt>
                <c:pt idx="9">
                  <c:v>12459295.060000001</c:v>
                </c:pt>
                <c:pt idx="10">
                  <c:v>11704226.460000001</c:v>
                </c:pt>
                <c:pt idx="11">
                  <c:v>15248798.5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72-450B-8AF4-91435EDE2374}"/>
            </c:ext>
          </c:extLst>
        </c:ser>
        <c:ser>
          <c:idx val="6"/>
          <c:order val="5"/>
          <c:tx>
            <c:strRef>
              <c:f>'Disposition Month'!$M$233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Month'!$N$233:$Y$233</c:f>
              <c:numCache>
                <c:formatCode>General</c:formatCode>
                <c:ptCount val="12"/>
                <c:pt idx="0">
                  <c:v>17420542.649999999</c:v>
                </c:pt>
                <c:pt idx="1">
                  <c:v>14454616.289999999</c:v>
                </c:pt>
                <c:pt idx="2">
                  <c:v>11695157.49</c:v>
                </c:pt>
                <c:pt idx="3">
                  <c:v>12242997.35</c:v>
                </c:pt>
                <c:pt idx="4">
                  <c:v>12955718.1</c:v>
                </c:pt>
                <c:pt idx="5">
                  <c:v>14781702.41</c:v>
                </c:pt>
                <c:pt idx="6">
                  <c:v>16011353.34</c:v>
                </c:pt>
                <c:pt idx="7">
                  <c:v>14932041.210000001</c:v>
                </c:pt>
                <c:pt idx="8">
                  <c:v>11759577.82</c:v>
                </c:pt>
                <c:pt idx="9">
                  <c:v>11495558.9</c:v>
                </c:pt>
                <c:pt idx="10">
                  <c:v>10328913.58</c:v>
                </c:pt>
                <c:pt idx="11">
                  <c:v>15028508.810000001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72-450B-8AF4-91435EDE2374}"/>
            </c:ext>
          </c:extLst>
        </c:ser>
        <c:ser>
          <c:idx val="7"/>
          <c:order val="6"/>
          <c:tx>
            <c:strRef>
              <c:f>'Disposition Month'!$M$234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Month'!$N$234:$Y$234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Month'!$N$235:$Y$235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Month'!$N$236:$Y$236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Month'!$M$237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Month'!$N$237:$Y$237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Month'!$M$238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Month'!$N$238:$Y$238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Month'!$M$239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Month'!$N$239:$Y$239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Month'!$M$240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Month'!$N$240:$Y$240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Month'!$M$241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Month'!$N$241:$Y$241</c:f>
              <c:numCache>
                <c:formatCode>General</c:formatCode>
                <c:ptCount val="12"/>
                <c:pt idx="0">
                  <c:v>5726639.5</c:v>
                </c:pt>
                <c:pt idx="1">
                  <c:v>4547057.33</c:v>
                </c:pt>
                <c:pt idx="2">
                  <c:v>4215063.8499999996</c:v>
                </c:pt>
                <c:pt idx="3">
                  <c:v>4013653.83</c:v>
                </c:pt>
                <c:pt idx="4">
                  <c:v>4107552.34</c:v>
                </c:pt>
                <c:pt idx="5">
                  <c:v>4405378.5</c:v>
                </c:pt>
                <c:pt idx="6">
                  <c:v>4759476.16</c:v>
                </c:pt>
                <c:pt idx="7">
                  <c:v>4655544.1100000003</c:v>
                </c:pt>
                <c:pt idx="8">
                  <c:v>4618885.8</c:v>
                </c:pt>
                <c:pt idx="9">
                  <c:v>5213270.0199999996</c:v>
                </c:pt>
                <c:pt idx="10">
                  <c:v>6108587.8799999999</c:v>
                </c:pt>
                <c:pt idx="11">
                  <c:v>7223418.0499999998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Month'!$M$242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Month'!$N$226:$Y$226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Month'!$N$242:$Y$242</c:f>
              <c:numCache>
                <c:formatCode>General</c:formatCode>
                <c:ptCount val="12"/>
                <c:pt idx="0">
                  <c:v>5745985.8300000001</c:v>
                </c:pt>
                <c:pt idx="1">
                  <c:v>4519028.4400000004</c:v>
                </c:pt>
                <c:pt idx="2">
                  <c:v>4917516.55</c:v>
                </c:pt>
                <c:pt idx="3">
                  <c:v>4000282.11</c:v>
                </c:pt>
                <c:pt idx="4">
                  <c:v>3862615.41</c:v>
                </c:pt>
                <c:pt idx="5">
                  <c:v>3496198.74</c:v>
                </c:pt>
                <c:pt idx="6">
                  <c:v>2924995.61</c:v>
                </c:pt>
                <c:pt idx="7">
                  <c:v>3185638.08</c:v>
                </c:pt>
                <c:pt idx="8">
                  <c:v>3507628.21</c:v>
                </c:pt>
                <c:pt idx="9">
                  <c:v>3421099.74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Month'!$M$228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Month'!$N$226:$Y$226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Month'!$N$228:$Y$228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Month'!$M$229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Month'!$N$226:$Y$226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Month'!$N$229:$Y$229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Month'!$M$230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Month'!$N$226:$Y$226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Month'!$N$230:$Y$230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Month'!$N$226:$Y$226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Month'!$N$231:$Y$231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5"/>
          <c:order val="4"/>
          <c:tx>
            <c:v>2009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Month'!$N$252:$Y$252</c:f>
              <c:numCache>
                <c:formatCode>General</c:formatCode>
                <c:ptCount val="12"/>
                <c:pt idx="0">
                  <c:v>3438444.2367176502</c:v>
                </c:pt>
                <c:pt idx="1">
                  <c:v>3579269.6434981502</c:v>
                </c:pt>
                <c:pt idx="2">
                  <c:v>3520944.6226184801</c:v>
                </c:pt>
                <c:pt idx="3">
                  <c:v>3511916.9513164898</c:v>
                </c:pt>
                <c:pt idx="4">
                  <c:v>3769963.5557009</c:v>
                </c:pt>
                <c:pt idx="5">
                  <c:v>3351008.7082273802</c:v>
                </c:pt>
                <c:pt idx="6">
                  <c:v>4357713.6781390402</c:v>
                </c:pt>
                <c:pt idx="7">
                  <c:v>3418958.5700597102</c:v>
                </c:pt>
                <c:pt idx="8">
                  <c:v>3143287.55374848</c:v>
                </c:pt>
                <c:pt idx="9">
                  <c:v>3296087.82257229</c:v>
                </c:pt>
                <c:pt idx="10">
                  <c:v>3062273.5011873702</c:v>
                </c:pt>
                <c:pt idx="11">
                  <c:v>3246835.2152069202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04-4210-B155-0C587E955DFC}"/>
            </c:ext>
          </c:extLst>
        </c:ser>
        <c:ser>
          <c:idx val="6"/>
          <c:order val="5"/>
          <c:tx>
            <c:strRef>
              <c:f>'Disposition Month'!$M$253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Month'!$N$253:$Y$253</c:f>
              <c:numCache>
                <c:formatCode>General</c:formatCode>
                <c:ptCount val="12"/>
                <c:pt idx="0">
                  <c:v>3115838.4952301602</c:v>
                </c:pt>
                <c:pt idx="1">
                  <c:v>2709249.6322354199</c:v>
                </c:pt>
                <c:pt idx="2">
                  <c:v>2606749.0670757201</c:v>
                </c:pt>
                <c:pt idx="3">
                  <c:v>3145341.4897636799</c:v>
                </c:pt>
                <c:pt idx="4">
                  <c:v>3115673.0132726198</c:v>
                </c:pt>
                <c:pt idx="5">
                  <c:v>3226898.8289640602</c:v>
                </c:pt>
                <c:pt idx="6">
                  <c:v>3603416.7345902501</c:v>
                </c:pt>
                <c:pt idx="7">
                  <c:v>3299601.29664071</c:v>
                </c:pt>
                <c:pt idx="8">
                  <c:v>3054703.3281309102</c:v>
                </c:pt>
                <c:pt idx="9">
                  <c:v>3151944.3827365199</c:v>
                </c:pt>
                <c:pt idx="10">
                  <c:v>2904288.6859379499</c:v>
                </c:pt>
                <c:pt idx="11">
                  <c:v>3457136.50756909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904-4210-B155-0C587E955DFC}"/>
            </c:ext>
          </c:extLst>
        </c:ser>
        <c:ser>
          <c:idx val="7"/>
          <c:order val="6"/>
          <c:tx>
            <c:strRef>
              <c:f>'Disposition Month'!$M$234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Month'!$N$254:$Y$254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Month'!$N$255:$Y$255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Month'!$N$256:$Y$256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Month'!$M$257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Month'!$N$257:$Y$257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Month'!$M$258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Month'!$N$258:$Y$258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Month'!$M$259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Month'!$N$259:$Y$259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Month'!$M$260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Month'!$N$260:$Y$260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Month'!$M$261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Month'!$N$261:$Y$261</c:f>
              <c:numCache>
                <c:formatCode>General</c:formatCode>
                <c:ptCount val="12"/>
                <c:pt idx="0">
                  <c:v>1749781.7671808</c:v>
                </c:pt>
                <c:pt idx="1">
                  <c:v>1598124.4633156999</c:v>
                </c:pt>
                <c:pt idx="2">
                  <c:v>1695050.6782468499</c:v>
                </c:pt>
                <c:pt idx="3">
                  <c:v>1569293.21285492</c:v>
                </c:pt>
                <c:pt idx="4">
                  <c:v>1553850.72399891</c:v>
                </c:pt>
                <c:pt idx="5">
                  <c:v>1597470.5831021599</c:v>
                </c:pt>
                <c:pt idx="6">
                  <c:v>1733655.9299953801</c:v>
                </c:pt>
                <c:pt idx="7">
                  <c:v>1672803.21447817</c:v>
                </c:pt>
                <c:pt idx="8">
                  <c:v>1639332.6043729</c:v>
                </c:pt>
                <c:pt idx="9">
                  <c:v>1772361.31258228</c:v>
                </c:pt>
                <c:pt idx="10">
                  <c:v>1770388.0138145699</c:v>
                </c:pt>
                <c:pt idx="11">
                  <c:v>1831915.1338097299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Month'!$M$262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Month'!$N$246:$Y$246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Month'!$N$262:$Y$262</c:f>
              <c:numCache>
                <c:formatCode>General</c:formatCode>
                <c:ptCount val="12"/>
                <c:pt idx="0">
                  <c:v>1863716.6964477</c:v>
                </c:pt>
                <c:pt idx="1">
                  <c:v>1738787.8812440501</c:v>
                </c:pt>
                <c:pt idx="2">
                  <c:v>1862197.36502263</c:v>
                </c:pt>
                <c:pt idx="3">
                  <c:v>1658126.9982290801</c:v>
                </c:pt>
                <c:pt idx="4">
                  <c:v>1657919.73446162</c:v>
                </c:pt>
                <c:pt idx="5">
                  <c:v>1622002.3520638</c:v>
                </c:pt>
                <c:pt idx="6">
                  <c:v>1455853.9136743001</c:v>
                </c:pt>
                <c:pt idx="7">
                  <c:v>1697686.28719654</c:v>
                </c:pt>
                <c:pt idx="8">
                  <c:v>1630069.4116623199</c:v>
                </c:pt>
                <c:pt idx="9">
                  <c:v>1660327.5349527199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Month'!$M$248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Month'!$N$248:$Y$248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Month'!$M$249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Month'!$N$249:$Y$249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Month'!$M$250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Month'!$N$250:$Y$250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Month'!$N$246:$Y$246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Month'!$N$251:$Y$251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4309661503060274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2'!$A$213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2'!$B$213:$M$213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5"/>
          <c:order val="5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2'!$B$219:$M$219</c:f>
              <c:numCache>
                <c:formatCode>_(* #,##0.00_);_(* \(#,##0.00\);_(* "-"??_);_(@_)</c:formatCode>
                <c:ptCount val="12"/>
                <c:pt idx="0">
                  <c:v>505.54118221696422</c:v>
                </c:pt>
                <c:pt idx="1">
                  <c:v>3698.9398682463338</c:v>
                </c:pt>
                <c:pt idx="2">
                  <c:v>1877.716089005492</c:v>
                </c:pt>
                <c:pt idx="3">
                  <c:v>1327.9653391707</c:v>
                </c:pt>
                <c:pt idx="4">
                  <c:v>415.47814431549506</c:v>
                </c:pt>
                <c:pt idx="5">
                  <c:v>2580.055063608474</c:v>
                </c:pt>
                <c:pt idx="6">
                  <c:v>3329.051951532183</c:v>
                </c:pt>
                <c:pt idx="7">
                  <c:v>538.78423755004769</c:v>
                </c:pt>
                <c:pt idx="8">
                  <c:v>1147.3080506199669</c:v>
                </c:pt>
                <c:pt idx="9">
                  <c:v>871.75506540543381</c:v>
                </c:pt>
                <c:pt idx="10">
                  <c:v>2652.4419326027132</c:v>
                </c:pt>
                <c:pt idx="11">
                  <c:v>530.59120834509372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Table'!$I$79:$I$90</c:f>
              <c:numCache>
                <c:formatCode>_(* #,##0.00_);_(* \(#,##0.00\);_(* "-"??_);_(@_)</c:formatCode>
                <c:ptCount val="12"/>
                <c:pt idx="0">
                  <c:v>415.45699728948529</c:v>
                </c:pt>
                <c:pt idx="1">
                  <c:v>716.25462085308061</c:v>
                </c:pt>
                <c:pt idx="2">
                  <c:v>728.63696787537117</c:v>
                </c:pt>
                <c:pt idx="3">
                  <c:v>562.04103911126117</c:v>
                </c:pt>
                <c:pt idx="4">
                  <c:v>277.5238629691093</c:v>
                </c:pt>
                <c:pt idx="5">
                  <c:v>721.21521110238348</c:v>
                </c:pt>
                <c:pt idx="6">
                  <c:v>691.85700941003847</c:v>
                </c:pt>
                <c:pt idx="7">
                  <c:v>379.11210152281956</c:v>
                </c:pt>
                <c:pt idx="8">
                  <c:v>261.06124053359787</c:v>
                </c:pt>
                <c:pt idx="9">
                  <c:v>359.11000414473182</c:v>
                </c:pt>
                <c:pt idx="10">
                  <c:v>319.53206651758359</c:v>
                </c:pt>
                <c:pt idx="11">
                  <c:v>295.00075349203541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2'!$A$221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2'!$B$221:$M$221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2'!$A$222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2'!$B$222:$M$222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2'!$A$223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2'!$B$223:$M$223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2'!$A$224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2'!$B$224:$M$224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2'!$A$225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2'!$B$225:$M$225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2'!$A$226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2'!$B$226:$M$226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2'!$A$227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2'!$B$227:$M$227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2'!$A$228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2'!$B$228:$M$228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2'!$A$229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2'!$B$212:$M$212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2'!$B$229:$M$229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2'!$A$215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2'!$B$212:$M$212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2'!$B$215:$M$215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2'!$A$216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2'!$B$212:$M$212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2'!$B$216:$M$216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2'!$B$212:$M$212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2'!$B$217:$M$217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2'!$A$218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2'!$B$212:$M$212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 Sale Table 2'!$B$218:$M$218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6"/>
          <c:order val="6"/>
          <c:tx>
            <c:v>2010</c:v>
          </c:tx>
          <c:spPr>
            <a:ln w="12700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Table'!$K$37:$V$37</c:f>
              <c:numCache>
                <c:formatCode>_(* #,##0_);_(* \(#,##0\);_(* "-"_);_(@_)</c:formatCode>
                <c:ptCount val="12"/>
                <c:pt idx="0">
                  <c:v>895294</c:v>
                </c:pt>
                <c:pt idx="1">
                  <c:v>890479</c:v>
                </c:pt>
                <c:pt idx="2">
                  <c:v>873504</c:v>
                </c:pt>
                <c:pt idx="3">
                  <c:v>847680</c:v>
                </c:pt>
                <c:pt idx="4">
                  <c:v>847259</c:v>
                </c:pt>
                <c:pt idx="5">
                  <c:v>840614</c:v>
                </c:pt>
                <c:pt idx="6">
                  <c:v>837713</c:v>
                </c:pt>
                <c:pt idx="7">
                  <c:v>840595</c:v>
                </c:pt>
                <c:pt idx="8">
                  <c:v>839384</c:v>
                </c:pt>
                <c:pt idx="9">
                  <c:v>834736</c:v>
                </c:pt>
                <c:pt idx="10">
                  <c:v>831990</c:v>
                </c:pt>
                <c:pt idx="11">
                  <c:v>830109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74-490B-B256-88453869AB3C}"/>
            </c:ext>
          </c:extLst>
        </c:ser>
        <c:ser>
          <c:idx val="7"/>
          <c:order val="7"/>
          <c:tx>
            <c:v>2011</c:v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Table'!$K$38:$V$38</c:f>
              <c:numCache>
                <c:formatCode>_(* #,##0_);_(* \(#,##0\);_(* "-"_);_(@_)</c:formatCode>
                <c:ptCount val="12"/>
                <c:pt idx="0">
                  <c:v>832686</c:v>
                </c:pt>
                <c:pt idx="1">
                  <c:v>830312</c:v>
                </c:pt>
                <c:pt idx="2">
                  <c:v>841244</c:v>
                </c:pt>
                <c:pt idx="3">
                  <c:v>835606</c:v>
                </c:pt>
                <c:pt idx="4">
                  <c:v>838805</c:v>
                </c:pt>
                <c:pt idx="5">
                  <c:v>837030</c:v>
                </c:pt>
                <c:pt idx="6">
                  <c:v>840695</c:v>
                </c:pt>
                <c:pt idx="7">
                  <c:v>827487</c:v>
                </c:pt>
                <c:pt idx="8">
                  <c:v>838284</c:v>
                </c:pt>
                <c:pt idx="9">
                  <c:v>841468</c:v>
                </c:pt>
                <c:pt idx="10">
                  <c:v>842874</c:v>
                </c:pt>
                <c:pt idx="11">
                  <c:v>850934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74-490B-B256-88453869AB3C}"/>
            </c:ext>
          </c:extLst>
        </c:ser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General</c:formatCode>
                <c:ptCount val="12"/>
                <c:pt idx="0" formatCode="_(* #,##0_);_(* \(#,##0\);_(* &quot;-&quot;??_);_(@_)">
                  <c:v>477544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622865973247827"/>
          <c:y val="0.93627976159519044"/>
          <c:w val="0.78485324740626072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"-"_);_(@_)</c:formatCode>
                <c:ptCount val="13"/>
                <c:pt idx="0" formatCode="_(* #,##0_);_(* \(#,##0\);_(* &quot;-&quot;??_);_(@_)">
                  <c:v>277737</c:v>
                </c:pt>
                <c:pt idx="1">
                  <c:v>277053</c:v>
                </c:pt>
                <c:pt idx="2">
                  <c:v>277245</c:v>
                </c:pt>
                <c:pt idx="3" formatCode="_(* #,##0_);_(* \(#,##0\);_(* &quot;-&quot;??_);_(@_)">
                  <c:v>275873</c:v>
                </c:pt>
                <c:pt idx="4">
                  <c:v>275636</c:v>
                </c:pt>
                <c:pt idx="5">
                  <c:v>275270</c:v>
                </c:pt>
                <c:pt idx="6">
                  <c:v>272255</c:v>
                </c:pt>
                <c:pt idx="7" formatCode="_(* #,##0_);_(* \(#,##0\);_(* &quot;-&quot;??_);_(@_)">
                  <c:v>272119</c:v>
                </c:pt>
                <c:pt idx="8" formatCode="_(* #,##0_);_(* \(#,##0\);_(* &quot;-&quot;??_);_(@_)">
                  <c:v>271687</c:v>
                </c:pt>
                <c:pt idx="9" formatCode="_(* #,##0_);_(* \(#,##0\);_(* &quot;-&quot;??_);_(@_)">
                  <c:v>270957</c:v>
                </c:pt>
                <c:pt idx="10" formatCode="_(* #,##0_);_(* \(#,##0\);_(* &quot;-&quot;??_);_(@_)">
                  <c:v>269608</c:v>
                </c:pt>
                <c:pt idx="11" formatCode="_(* #,##0_);_(* \(#,##0\);_(* &quot;-&quot;??_);_(@_)">
                  <c:v>269475</c:v>
                </c:pt>
                <c:pt idx="12" formatCode="_(* #,##0_);_(* \(#,##0\);_(* &quot;-&quot;??_);_(@_)">
                  <c:v>269430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theme="5" tint="-0.499984740745262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January 2020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theme="5" tint="-0.499984740745262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January 2020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theme="5" tint="-0.499984740745262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January 2020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theme="5" tint="-0.499984740745262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January 2020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theme="5" tint="-0.499984740745262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January 2020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theme="5" tint="-0.499984740745262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January 2020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theme="5" tint="-0.499984740745262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January 2020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theme="5" tint="-0.499984740745262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January 2020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theme="5" tint="-0.499984740745262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January 8, 2020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theme="5" tint="-0.499984740745262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January 31, 2020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theme="5" tint="-0.499984740745262"/>
  </sheetPr>
  <sheetViews>
    <sheetView tabSelected="1"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January 31, 2020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1056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908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32156" cy="735806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-0.499984740745262"/>
    <pageSetUpPr fitToPage="1"/>
  </sheetPr>
  <dimension ref="A1:G56"/>
  <sheetViews>
    <sheetView workbookViewId="0">
      <pane ySplit="3" topLeftCell="A13" activePane="bottomLeft" state="frozen"/>
      <selection pane="bottomLeft" activeCell="D45" sqref="D45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144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4" si="5">SUM(B43:E43)</f>
        <v>235462401.97</v>
      </c>
      <c r="G43" s="82">
        <f t="shared" ref="G43:G44" si="6">F43/12</f>
        <v>19621866.830833334</v>
      </c>
    </row>
    <row r="44" spans="1:7" s="12" customFormat="1" x14ac:dyDescent="0.2">
      <c r="A44" s="85" t="s">
        <v>145</v>
      </c>
      <c r="B44" s="86">
        <f>(1265508/7)*12</f>
        <v>2169442.2857142854</v>
      </c>
      <c r="C44" s="86">
        <f>(103677183.57/7)*12</f>
        <v>177732314.69142854</v>
      </c>
      <c r="D44" s="82">
        <f>(4147798.89/7)*12</f>
        <v>7110512.382857142</v>
      </c>
      <c r="E44" s="82">
        <f>(563079/7)*12</f>
        <v>965278.28571428568</v>
      </c>
      <c r="F44" s="82">
        <f t="shared" si="5"/>
        <v>187977547.64571428</v>
      </c>
      <c r="G44" s="82">
        <f t="shared" si="6"/>
        <v>15664795.637142858</v>
      </c>
    </row>
    <row r="45" spans="1:7" x14ac:dyDescent="0.2">
      <c r="A45" s="44"/>
      <c r="B45" s="50"/>
      <c r="C45" s="50"/>
      <c r="D45" s="50"/>
      <c r="E45" s="50"/>
      <c r="F45" s="50"/>
      <c r="G45" s="50"/>
    </row>
    <row r="46" spans="1:7" x14ac:dyDescent="0.2">
      <c r="A46" s="44"/>
      <c r="B46" s="50">
        <f>SUM(B5:B45)</f>
        <v>1526938601.5557144</v>
      </c>
      <c r="C46" s="50">
        <f>SUM(C5:C45)</f>
        <v>14346684728.80743</v>
      </c>
      <c r="D46" s="50">
        <f>SUM(D5:D45)</f>
        <v>670219785.91285706</v>
      </c>
      <c r="E46" s="50">
        <f>SUM(E5:E45)</f>
        <v>184698021.11571431</v>
      </c>
      <c r="F46" s="50">
        <f>SUM(F5:F45)</f>
        <v>16728541137.391714</v>
      </c>
      <c r="G46" s="50"/>
    </row>
    <row r="48" spans="1:7" x14ac:dyDescent="0.2">
      <c r="A48" s="46" t="s">
        <v>54</v>
      </c>
      <c r="B48" s="31">
        <f>B46/F46</f>
        <v>9.1277451453473962E-2</v>
      </c>
      <c r="C48" s="31">
        <f>C46/F46</f>
        <v>0.85761720708207201</v>
      </c>
      <c r="D48" s="31">
        <f>D46/F46</f>
        <v>4.0064449159573072E-2</v>
      </c>
      <c r="E48" s="31">
        <f>E46/F46</f>
        <v>1.1040892304881053E-2</v>
      </c>
      <c r="F48" s="75"/>
    </row>
    <row r="49" spans="1:7" x14ac:dyDescent="0.2">
      <c r="A49" s="46"/>
      <c r="B49" s="31"/>
      <c r="C49" s="31"/>
      <c r="D49" s="31"/>
      <c r="E49" s="31"/>
    </row>
    <row r="50" spans="1:7" x14ac:dyDescent="0.2">
      <c r="A50" s="79"/>
      <c r="B50" s="50"/>
      <c r="C50" s="50"/>
      <c r="D50" s="50"/>
      <c r="E50" s="50"/>
      <c r="F50" s="50"/>
      <c r="G50" s="45"/>
    </row>
    <row r="51" spans="1:7" x14ac:dyDescent="0.2">
      <c r="A51" s="44"/>
      <c r="B51" s="50"/>
      <c r="C51" s="50"/>
      <c r="D51" s="50"/>
      <c r="E51" s="50"/>
      <c r="F51" s="50"/>
      <c r="G51" s="45"/>
    </row>
    <row r="52" spans="1:7" x14ac:dyDescent="0.2">
      <c r="A52" s="44"/>
      <c r="B52" s="50"/>
      <c r="C52" s="50"/>
      <c r="D52" s="50"/>
      <c r="E52" s="52"/>
      <c r="F52" s="50"/>
    </row>
    <row r="53" spans="1:7" x14ac:dyDescent="0.2">
      <c r="A53" s="44"/>
      <c r="B53" s="50"/>
      <c r="C53" s="50"/>
      <c r="D53" s="50"/>
      <c r="E53" s="50"/>
      <c r="F53" s="50"/>
    </row>
    <row r="54" spans="1:7" x14ac:dyDescent="0.2">
      <c r="A54" s="44"/>
      <c r="B54" s="50"/>
      <c r="C54" s="50"/>
      <c r="D54" s="50"/>
      <c r="E54" s="50"/>
      <c r="F54" s="50"/>
    </row>
    <row r="55" spans="1:7" x14ac:dyDescent="0.2">
      <c r="A55" s="44"/>
      <c r="B55" s="51"/>
      <c r="C55" s="51"/>
      <c r="D55" s="51"/>
      <c r="E55" s="51"/>
      <c r="F55" s="51"/>
    </row>
    <row r="56" spans="1:7" x14ac:dyDescent="0.2">
      <c r="B56" s="51"/>
      <c r="C56" s="51"/>
      <c r="D56" s="51"/>
      <c r="E56" s="51"/>
      <c r="F56" s="51"/>
    </row>
  </sheetData>
  <phoneticPr fontId="4" type="noConversion"/>
  <pageMargins left="0.75" right="0.75" top="1" bottom="1" header="0.5" footer="0.5"/>
  <pageSetup scale="70" orientation="landscape" r:id="rId1"/>
  <headerFooter alignWithMargins="0">
    <oddFooter>&amp;LSource:  SONRIS Revenue Statements&amp;C2&amp;R&amp;"Arial,Italic"As of January 2020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499984740745262"/>
    <pageSetUpPr fitToPage="1"/>
  </sheetPr>
  <dimension ref="A1:B53"/>
  <sheetViews>
    <sheetView zoomScaleNormal="100" workbookViewId="0">
      <selection activeCell="B43" sqref="B43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2449865.4187832866</v>
      </c>
    </row>
    <row r="41" spans="1:2" x14ac:dyDescent="0.2">
      <c r="A41" s="77" t="s">
        <v>144</v>
      </c>
      <c r="B41" s="83">
        <f>SUM('Disposition Month'!G204:G215)</f>
        <v>2496704.7664603544</v>
      </c>
    </row>
    <row r="42" spans="1:2" x14ac:dyDescent="0.2">
      <c r="A42" s="77" t="s">
        <v>146</v>
      </c>
      <c r="B42" s="83">
        <f>(SUM('Disposition Month'!G216:G219)/4)*12</f>
        <v>2242414.3425623788</v>
      </c>
    </row>
    <row r="43" spans="1:2" x14ac:dyDescent="0.2">
      <c r="A43" s="77"/>
    </row>
    <row r="44" spans="1:2" x14ac:dyDescent="0.2">
      <c r="A44" s="44"/>
      <c r="B44" s="51">
        <f>SUM(B5:B42)</f>
        <v>210372318.66565496</v>
      </c>
    </row>
    <row r="46" spans="1:2" x14ac:dyDescent="0.2">
      <c r="A46" s="46" t="s">
        <v>54</v>
      </c>
      <c r="B46" s="47">
        <f>B39/B44</f>
        <v>1.2871684349627857E-2</v>
      </c>
    </row>
    <row r="47" spans="1:2" x14ac:dyDescent="0.2">
      <c r="A47" s="46"/>
      <c r="B47" s="67"/>
    </row>
    <row r="48" spans="1:2" x14ac:dyDescent="0.2">
      <c r="A48" s="72"/>
    </row>
    <row r="49" spans="1:1" x14ac:dyDescent="0.2">
      <c r="A49" s="44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</sheetData>
  <phoneticPr fontId="4" type="noConversion"/>
  <pageMargins left="0.75" right="0.75" top="1" bottom="1" header="0.5" footer="0.5"/>
  <pageSetup orientation="portrait" r:id="rId1"/>
  <headerFooter alignWithMargins="0">
    <oddFooter>&amp;LSource:  SONRIS Revenue Statements&amp;C4&amp;R&amp;"Arial,Italic"As of January 2020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-0.499984740745262"/>
    <pageSetUpPr fitToPage="1"/>
  </sheetPr>
  <dimension ref="A1:B53"/>
  <sheetViews>
    <sheetView topLeftCell="A4" workbookViewId="0">
      <selection activeCell="B43" sqref="B43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Month'!G256:G267)</f>
        <v>43470928.134891309</v>
      </c>
    </row>
    <row r="30" spans="1:2" x14ac:dyDescent="0.2">
      <c r="A30" s="44" t="s">
        <v>110</v>
      </c>
      <c r="B30" s="51">
        <f>SUM('Disposition Month'!G268:G279)</f>
        <v>44928253.862737805</v>
      </c>
    </row>
    <row r="31" spans="1:2" x14ac:dyDescent="0.2">
      <c r="A31" s="44" t="s">
        <v>111</v>
      </c>
      <c r="B31" s="51">
        <f>SUM('Disposition Month'!G280:G291)</f>
        <v>42165658.055484265</v>
      </c>
    </row>
    <row r="32" spans="1:2" x14ac:dyDescent="0.2">
      <c r="A32" s="44" t="s">
        <v>112</v>
      </c>
      <c r="B32" s="51">
        <f>SUM('Disposition Month'!G292:G303)</f>
        <v>38444906.867455468</v>
      </c>
    </row>
    <row r="33" spans="1:2" x14ac:dyDescent="0.2">
      <c r="A33" s="77" t="s">
        <v>113</v>
      </c>
      <c r="B33" s="51">
        <f>SUM('Disposition Month'!G304:G315)</f>
        <v>40420636.856565244</v>
      </c>
    </row>
    <row r="34" spans="1:2" x14ac:dyDescent="0.2">
      <c r="A34" s="77" t="s">
        <v>116</v>
      </c>
      <c r="B34" s="51">
        <f>SUM('Disposition Month'!G316:G327)</f>
        <v>42700740.711666331</v>
      </c>
    </row>
    <row r="35" spans="1:2" x14ac:dyDescent="0.2">
      <c r="A35" s="77" t="s">
        <v>117</v>
      </c>
      <c r="B35" s="51">
        <f>SUM('Disposition Month'!G328:G339)</f>
        <v>45282939.706044875</v>
      </c>
    </row>
    <row r="36" spans="1:2" x14ac:dyDescent="0.2">
      <c r="A36" s="77" t="s">
        <v>119</v>
      </c>
      <c r="B36" s="51">
        <f>SUM('Disposition Month'!G340:G351)</f>
        <v>41097430.265709013</v>
      </c>
    </row>
    <row r="37" spans="1:2" x14ac:dyDescent="0.2">
      <c r="A37" s="77" t="s">
        <v>121</v>
      </c>
      <c r="B37" s="51">
        <f>SUM('Disposition Month'!G352:G363)</f>
        <v>38310630.958909631</v>
      </c>
    </row>
    <row r="38" spans="1:2" x14ac:dyDescent="0.2">
      <c r="A38" s="77" t="s">
        <v>123</v>
      </c>
      <c r="B38" s="51">
        <f>SUM('Disposition Month'!G364:G375)</f>
        <v>31746959.174913179</v>
      </c>
    </row>
    <row r="39" spans="1:2" x14ac:dyDescent="0.2">
      <c r="A39" s="77" t="s">
        <v>124</v>
      </c>
      <c r="B39" s="51">
        <f>SUM('Disposition Month'!G376:G387)</f>
        <v>25124731.997685101</v>
      </c>
    </row>
    <row r="40" spans="1:2" x14ac:dyDescent="0.2">
      <c r="A40" s="77" t="s">
        <v>130</v>
      </c>
      <c r="B40" s="51">
        <f>SUM('Disposition Month'!G388:G399)</f>
        <v>20620459.962920748</v>
      </c>
    </row>
    <row r="41" spans="1:2" x14ac:dyDescent="0.2">
      <c r="A41" s="77" t="s">
        <v>144</v>
      </c>
      <c r="B41" s="51">
        <f>SUM('Disposition Month'!G394:G405)</f>
        <v>20184027.637752369</v>
      </c>
    </row>
    <row r="42" spans="1:2" x14ac:dyDescent="0.2">
      <c r="A42" s="77" t="s">
        <v>146</v>
      </c>
      <c r="B42" s="83">
        <f>(SUM('Disposition Month'!G412:G415)/4)*12</f>
        <v>19331811.442457639</v>
      </c>
    </row>
    <row r="43" spans="1:2" x14ac:dyDescent="0.2">
      <c r="A43" s="77"/>
    </row>
    <row r="44" spans="1:2" x14ac:dyDescent="0.2">
      <c r="A44" s="44"/>
      <c r="B44" s="51">
        <f>SUM(B5:B41)</f>
        <v>1986444677.7132814</v>
      </c>
    </row>
    <row r="46" spans="1:2" x14ac:dyDescent="0.2">
      <c r="A46" s="46" t="s">
        <v>54</v>
      </c>
      <c r="B46" s="47">
        <f>B39/B44</f>
        <v>1.2648090470159846E-2</v>
      </c>
    </row>
    <row r="47" spans="1:2" x14ac:dyDescent="0.2">
      <c r="A47" s="46"/>
      <c r="B47" s="67"/>
    </row>
    <row r="48" spans="1:2" x14ac:dyDescent="0.2">
      <c r="A48" s="44"/>
    </row>
    <row r="49" spans="1:1" x14ac:dyDescent="0.2">
      <c r="A49" s="44"/>
    </row>
    <row r="50" spans="1:1" x14ac:dyDescent="0.2">
      <c r="A50" s="44"/>
    </row>
    <row r="51" spans="1:1" x14ac:dyDescent="0.2">
      <c r="A51" s="44"/>
    </row>
    <row r="52" spans="1:1" x14ac:dyDescent="0.2">
      <c r="A52" s="44"/>
    </row>
    <row r="53" spans="1:1" x14ac:dyDescent="0.2">
      <c r="A53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January 2020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499984740745262"/>
  </sheetPr>
  <dimension ref="A1:E33"/>
  <sheetViews>
    <sheetView workbookViewId="0">
      <selection activeCell="D20" sqref="D20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43374</v>
      </c>
      <c r="B5" s="6">
        <v>14399109.449999999</v>
      </c>
      <c r="C5" s="6">
        <v>5213270.0199999996</v>
      </c>
      <c r="D5" s="6">
        <v>1033419.59</v>
      </c>
      <c r="E5" s="34">
        <f t="shared" ref="E5:E13" si="0">SUM(B5:D5)</f>
        <v>20645799.059999999</v>
      </c>
    </row>
    <row r="6" spans="1:5" x14ac:dyDescent="0.2">
      <c r="A6" s="1">
        <v>43405</v>
      </c>
      <c r="B6" s="6">
        <v>11248485.029999999</v>
      </c>
      <c r="C6" s="6">
        <v>6108587.8799999999</v>
      </c>
      <c r="D6" s="6">
        <v>835784.64</v>
      </c>
      <c r="E6" s="34">
        <f t="shared" si="0"/>
        <v>18192857.550000001</v>
      </c>
    </row>
    <row r="7" spans="1:5" x14ac:dyDescent="0.2">
      <c r="A7" s="1">
        <v>43435</v>
      </c>
      <c r="B7" s="6">
        <v>10316952.710000001</v>
      </c>
      <c r="C7" s="6">
        <v>7223418.0499999998</v>
      </c>
      <c r="D7" s="6">
        <v>685843.26</v>
      </c>
      <c r="E7" s="34">
        <f t="shared" si="0"/>
        <v>18226214.020000003</v>
      </c>
    </row>
    <row r="8" spans="1:5" x14ac:dyDescent="0.2">
      <c r="A8" s="1">
        <v>43466</v>
      </c>
      <c r="B8" s="6">
        <v>9996064.3200000003</v>
      </c>
      <c r="C8" s="6">
        <v>5745985.8300000001</v>
      </c>
      <c r="D8" s="6">
        <v>594882.87</v>
      </c>
      <c r="E8" s="34">
        <f t="shared" si="0"/>
        <v>16336933.02</v>
      </c>
    </row>
    <row r="9" spans="1:5" x14ac:dyDescent="0.2">
      <c r="A9" s="1">
        <v>43497</v>
      </c>
      <c r="B9" s="6">
        <v>9530697.1799999997</v>
      </c>
      <c r="C9" s="6">
        <v>4519028.4400000004</v>
      </c>
      <c r="D9" s="6">
        <v>606220.87</v>
      </c>
      <c r="E9" s="34">
        <f t="shared" si="0"/>
        <v>14655946.49</v>
      </c>
    </row>
    <row r="10" spans="1:5" x14ac:dyDescent="0.2">
      <c r="A10" s="1">
        <v>43525</v>
      </c>
      <c r="B10" s="6">
        <v>11840685.35</v>
      </c>
      <c r="C10" s="6">
        <v>4917516.55</v>
      </c>
      <c r="D10" s="6">
        <v>741514.13</v>
      </c>
      <c r="E10" s="34">
        <f t="shared" si="0"/>
        <v>17499716.029999997</v>
      </c>
    </row>
    <row r="11" spans="1:5" x14ac:dyDescent="0.2">
      <c r="A11" s="1">
        <v>43556</v>
      </c>
      <c r="B11" s="6">
        <v>12124021.01</v>
      </c>
      <c r="C11" s="6">
        <v>4000282.11</v>
      </c>
      <c r="D11" s="6">
        <v>570273.55000000005</v>
      </c>
      <c r="E11" s="34">
        <f t="shared" si="0"/>
        <v>16694576.67</v>
      </c>
    </row>
    <row r="12" spans="1:5" x14ac:dyDescent="0.2">
      <c r="A12" s="1">
        <v>43586</v>
      </c>
      <c r="B12" s="6">
        <v>11930396.41</v>
      </c>
      <c r="C12" s="6">
        <v>3862615.41</v>
      </c>
      <c r="D12" s="6">
        <v>473132.06</v>
      </c>
      <c r="E12" s="34">
        <f t="shared" si="0"/>
        <v>16266143.880000001</v>
      </c>
    </row>
    <row r="13" spans="1:5" x14ac:dyDescent="0.2">
      <c r="A13" s="1">
        <v>43617</v>
      </c>
      <c r="B13" s="6">
        <v>10738900.75</v>
      </c>
      <c r="C13" s="6">
        <v>3496198.74</v>
      </c>
      <c r="D13" s="6">
        <v>248319.35999999999</v>
      </c>
      <c r="E13" s="34">
        <f t="shared" si="0"/>
        <v>14483418.85</v>
      </c>
    </row>
    <row r="14" spans="1:5" x14ac:dyDescent="0.2">
      <c r="A14" s="1">
        <v>43647</v>
      </c>
      <c r="B14" s="6">
        <v>9368487.5299999993</v>
      </c>
      <c r="C14" s="6">
        <v>2924995.61</v>
      </c>
      <c r="D14" s="6">
        <v>278722.28000000003</v>
      </c>
      <c r="E14" s="34">
        <f>SUM(B14:D14)</f>
        <v>12572205.419999998</v>
      </c>
    </row>
    <row r="15" spans="1:5" x14ac:dyDescent="0.2">
      <c r="A15" s="1">
        <v>43678</v>
      </c>
      <c r="B15" s="6">
        <v>10305940.390000001</v>
      </c>
      <c r="C15" s="6">
        <v>3185638.08</v>
      </c>
      <c r="D15" s="6">
        <v>292796.73</v>
      </c>
      <c r="E15" s="34">
        <f>SUM(B15:D15)</f>
        <v>13784375.200000001</v>
      </c>
    </row>
    <row r="16" spans="1:5" x14ac:dyDescent="0.2">
      <c r="A16" s="1">
        <v>43709</v>
      </c>
      <c r="B16" s="6">
        <v>9537226.0800000001</v>
      </c>
      <c r="C16" s="6">
        <v>3507628.21</v>
      </c>
      <c r="D16" s="6">
        <v>416642.56</v>
      </c>
      <c r="E16" s="34">
        <f>SUM(B16:D16)</f>
        <v>13461496.85</v>
      </c>
    </row>
    <row r="17" spans="1:5" x14ac:dyDescent="0.2">
      <c r="A17" s="1">
        <v>43739</v>
      </c>
      <c r="B17" s="6">
        <v>9024239.8699999992</v>
      </c>
      <c r="C17" s="6">
        <v>3421099.74</v>
      </c>
      <c r="D17" s="6">
        <v>384101.35</v>
      </c>
      <c r="E17" s="34">
        <f>SUM(B17:D17)</f>
        <v>12829440.959999999</v>
      </c>
    </row>
    <row r="18" spans="1:5" x14ac:dyDescent="0.2">
      <c r="A18" s="3" t="s">
        <v>7</v>
      </c>
      <c r="B18" s="30">
        <f>SUM(B5:B17)</f>
        <v>140361206.07999998</v>
      </c>
      <c r="C18" s="30">
        <f>SUM(C5:C17)</f>
        <v>58126264.670000009</v>
      </c>
      <c r="D18" s="30">
        <f>SUM(D5:D17)</f>
        <v>7161653.2499999991</v>
      </c>
      <c r="E18" s="30">
        <f>SUM(E5:E17)</f>
        <v>205649123.99999997</v>
      </c>
    </row>
    <row r="20" spans="1:5" x14ac:dyDescent="0.2">
      <c r="A20" t="s">
        <v>54</v>
      </c>
      <c r="B20" s="76">
        <f>B18/$E$18</f>
        <v>0.68252761475414792</v>
      </c>
      <c r="C20" s="76">
        <f>C18/$E$18</f>
        <v>0.28264776206875558</v>
      </c>
      <c r="D20" s="76">
        <v>0.04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January 2020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-0.499984740745262"/>
    <pageSetUpPr fitToPage="1"/>
  </sheetPr>
  <dimension ref="A1:H88"/>
  <sheetViews>
    <sheetView workbookViewId="0">
      <selection activeCell="G27" sqref="G27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193079.926079795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184407.595711506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209884.355072037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197923.357409474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213351.150502198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204134.83691430901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211527.90265239999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214536.85826148099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202298.685520395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219449.90303768599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206094.812970292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218342.51924788899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206895.28843326701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185359.145748829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215467.134044342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147</v>
      </c>
      <c r="H20" s="33">
        <v>202351.497111726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148</v>
      </c>
      <c r="H21" s="33">
        <v>210312.33755655101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149</v>
      </c>
      <c r="H22" s="33">
        <v>204068.681875496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150</v>
      </c>
      <c r="H23" s="33">
        <v>172174.46498552401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152</v>
      </c>
      <c r="H24" s="33">
        <v>204140.27359741699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153</v>
      </c>
      <c r="H25" s="33">
        <v>185954.724449442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154</v>
      </c>
      <c r="H26" s="33">
        <v>185201.98448841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</row>
    <row r="33" spans="1:5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</row>
    <row r="34" spans="1:5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</row>
    <row r="35" spans="1:5" x14ac:dyDescent="0.2">
      <c r="A35" s="1">
        <v>38899</v>
      </c>
      <c r="B35" s="33">
        <v>317273.171989795</v>
      </c>
      <c r="D35" s="1">
        <v>41456</v>
      </c>
      <c r="E35" s="33">
        <v>327400.14534300799</v>
      </c>
    </row>
    <row r="36" spans="1:5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</row>
    <row r="37" spans="1:5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</row>
    <row r="38" spans="1:5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</row>
    <row r="39" spans="1:5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</row>
    <row r="40" spans="1:5" x14ac:dyDescent="0.2">
      <c r="A40" s="1">
        <v>39052</v>
      </c>
      <c r="B40" s="33">
        <v>372942.69787241297</v>
      </c>
      <c r="D40" s="1">
        <v>41609</v>
      </c>
      <c r="E40" s="33">
        <v>339859.108474156</v>
      </c>
    </row>
    <row r="41" spans="1:5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</row>
    <row r="42" spans="1:5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</row>
    <row r="43" spans="1:5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</row>
    <row r="44" spans="1:5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</row>
    <row r="45" spans="1:5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</row>
    <row r="46" spans="1:5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</row>
    <row r="47" spans="1:5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</row>
    <row r="48" spans="1:5" x14ac:dyDescent="0.2">
      <c r="A48" s="1">
        <v>39295</v>
      </c>
      <c r="B48" s="33">
        <v>372200.984394125</v>
      </c>
      <c r="D48" s="1">
        <v>41852</v>
      </c>
      <c r="E48" s="33">
        <v>324534.24643432198</v>
      </c>
    </row>
    <row r="49" spans="1:5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</row>
    <row r="50" spans="1:5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</row>
    <row r="51" spans="1:5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</row>
    <row r="52" spans="1:5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</row>
    <row r="53" spans="1:5" x14ac:dyDescent="0.2">
      <c r="A53" s="1">
        <v>39448</v>
      </c>
      <c r="B53" s="33">
        <v>361179.55744089198</v>
      </c>
      <c r="D53" s="1">
        <v>42005</v>
      </c>
      <c r="E53" s="33">
        <v>312959.437235158</v>
      </c>
    </row>
    <row r="54" spans="1:5" x14ac:dyDescent="0.2">
      <c r="A54" s="1">
        <v>39479</v>
      </c>
      <c r="B54" s="33">
        <v>362298.87173431797</v>
      </c>
      <c r="D54" s="1">
        <v>42036</v>
      </c>
      <c r="E54" s="33">
        <v>283462.567086967</v>
      </c>
    </row>
    <row r="55" spans="1:5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</row>
    <row r="56" spans="1:5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</row>
    <row r="57" spans="1:5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</row>
    <row r="58" spans="1:5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5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5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5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5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5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5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January 2020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9" tint="-0.499984740745262"/>
    <pageSetUpPr fitToPage="1"/>
  </sheetPr>
  <dimension ref="A1:H88"/>
  <sheetViews>
    <sheetView workbookViewId="0">
      <selection activeCell="G27" sqref="G27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5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1749781.7671808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1598124.4633156999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1695050.6782468499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1569293.21285492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1553850.72399891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1597470.5831021599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1733655.9299953801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1672803.21447817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1639332.6043729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1772361.31258228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1770388.0138145699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1831915.1338097299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1863716.6964477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1738787.8812440501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1862197.36502263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147</v>
      </c>
      <c r="H20" s="33">
        <v>1658126.9982290801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148</v>
      </c>
      <c r="H21" s="33">
        <v>1657919.73446162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149</v>
      </c>
      <c r="H22" s="33">
        <v>1622002.3520638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150</v>
      </c>
      <c r="H23" s="33">
        <v>1455853.9136743001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152</v>
      </c>
      <c r="H24" s="33">
        <v>1697686.28719654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153</v>
      </c>
      <c r="H25" s="33">
        <v>1630069.4116623199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154</v>
      </c>
      <c r="H26" s="33">
        <v>1660327.5349527199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</row>
    <row r="33" spans="1:5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</row>
    <row r="34" spans="1:5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</row>
    <row r="35" spans="1:5" x14ac:dyDescent="0.2">
      <c r="A35" s="1">
        <v>38899</v>
      </c>
      <c r="B35" s="33">
        <v>3681560.89367529</v>
      </c>
      <c r="D35" s="1">
        <v>41456</v>
      </c>
      <c r="E35" s="33">
        <v>3744606.3363147001</v>
      </c>
    </row>
    <row r="36" spans="1:5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</row>
    <row r="37" spans="1:5" x14ac:dyDescent="0.2">
      <c r="A37" s="1">
        <v>38961</v>
      </c>
      <c r="B37" s="33">
        <v>3543892.0726676499</v>
      </c>
      <c r="D37" s="1">
        <v>41518</v>
      </c>
      <c r="E37" s="33">
        <v>3679296.89777222</v>
      </c>
    </row>
    <row r="38" spans="1:5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</row>
    <row r="39" spans="1:5" x14ac:dyDescent="0.2">
      <c r="A39" s="1">
        <v>39022</v>
      </c>
      <c r="B39" s="33">
        <v>3416427.34441827</v>
      </c>
      <c r="D39" s="1">
        <v>41579</v>
      </c>
      <c r="E39" s="33">
        <v>3308458.3553426801</v>
      </c>
    </row>
    <row r="40" spans="1:5" x14ac:dyDescent="0.2">
      <c r="A40" s="1">
        <v>39052</v>
      </c>
      <c r="B40" s="33">
        <v>3467063.68521418</v>
      </c>
      <c r="D40" s="1">
        <v>41609</v>
      </c>
      <c r="E40" s="33">
        <v>3481320.29714404</v>
      </c>
    </row>
    <row r="41" spans="1:5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</row>
    <row r="42" spans="1:5" x14ac:dyDescent="0.2">
      <c r="A42" s="1">
        <v>39114</v>
      </c>
      <c r="B42" s="33">
        <v>3187283.0760072102</v>
      </c>
      <c r="D42" s="1">
        <v>41671</v>
      </c>
      <c r="E42" s="33">
        <v>3019313.2043184</v>
      </c>
    </row>
    <row r="43" spans="1:5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</row>
    <row r="44" spans="1:5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</row>
    <row r="45" spans="1:5" x14ac:dyDescent="0.2">
      <c r="A45" s="1">
        <v>39203</v>
      </c>
      <c r="B45" s="33">
        <v>3847360.6544289798</v>
      </c>
      <c r="D45" s="1">
        <v>41760</v>
      </c>
      <c r="E45" s="33">
        <v>3577997.19551697</v>
      </c>
    </row>
    <row r="46" spans="1:5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</row>
    <row r="47" spans="1:5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</row>
    <row r="48" spans="1:5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</row>
    <row r="49" spans="1:5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</row>
    <row r="50" spans="1:5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</row>
    <row r="51" spans="1:5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</row>
    <row r="52" spans="1:5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</row>
    <row r="53" spans="1:5" x14ac:dyDescent="0.2">
      <c r="A53" s="1">
        <v>39448</v>
      </c>
      <c r="B53" s="33">
        <v>3730716.59485282</v>
      </c>
      <c r="D53" s="1">
        <v>42005</v>
      </c>
      <c r="E53" s="33">
        <v>3404761.4341886099</v>
      </c>
    </row>
    <row r="54" spans="1:5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</row>
    <row r="55" spans="1:5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</row>
    <row r="56" spans="1:5" x14ac:dyDescent="0.2">
      <c r="A56" s="1">
        <v>39539</v>
      </c>
      <c r="B56" s="33">
        <v>3601038.3554089</v>
      </c>
      <c r="D56" s="1">
        <v>42095</v>
      </c>
      <c r="E56" s="33">
        <v>3039094.1946797702</v>
      </c>
    </row>
    <row r="57" spans="1:5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</row>
    <row r="58" spans="1:5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5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5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5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5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5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5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8" orientation="portrait" horizontalDpi="1200" verticalDpi="1200" r:id="rId1"/>
  <headerFooter alignWithMargins="0">
    <oddFooter>&amp;C14&amp;R&amp;"Arial,Italic"As of January 2020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9" tint="-0.499984740745262"/>
    <pageSetUpPr fitToPage="1"/>
  </sheetPr>
  <dimension ref="A1:S122"/>
  <sheetViews>
    <sheetView workbookViewId="0">
      <pane ySplit="30" topLeftCell="A94" activePane="bottomLeft" state="frozen"/>
      <selection pane="bottomLeft" activeCell="K101" sqref="K101:S103"/>
    </sheetView>
  </sheetViews>
  <sheetFormatPr defaultRowHeight="12.75" x14ac:dyDescent="0.2"/>
  <cols>
    <col min="1" max="1" width="15.28515625" customWidth="1"/>
    <col min="2" max="2" width="12.85546875" bestFit="1" customWidth="1"/>
    <col min="3" max="3" width="12.28515625" bestFit="1" customWidth="1"/>
    <col min="4" max="4" width="11.5703125" bestFit="1" customWidth="1"/>
    <col min="5" max="5" width="14.42578125" bestFit="1" customWidth="1"/>
    <col min="6" max="6" width="12.42578125" bestFit="1" customWidth="1"/>
    <col min="7" max="7" width="11.28515625" bestFit="1" customWidth="1"/>
    <col min="8" max="8" width="14.42578125" bestFit="1" customWidth="1"/>
    <col min="9" max="9" width="10.7109375" customWidth="1"/>
    <col min="10" max="10" width="6.28515625" customWidth="1"/>
    <col min="11" max="11" width="14.7109375" bestFit="1" customWidth="1"/>
    <col min="12" max="12" width="11.5703125" bestFit="1" customWidth="1"/>
    <col min="13" max="13" width="12.28515625" bestFit="1" customWidth="1"/>
    <col min="14" max="14" width="11.5703125" bestFit="1" customWidth="1"/>
    <col min="15" max="15" width="14.28515625" customWidth="1"/>
    <col min="16" max="16" width="7" bestFit="1" customWidth="1"/>
    <col min="17" max="17" width="11.7109375" customWidth="1"/>
    <col min="18" max="18" width="12.85546875" bestFit="1" customWidth="1"/>
    <col min="19" max="19" width="9.28515625" bestFit="1" customWidth="1"/>
  </cols>
  <sheetData>
    <row r="1" spans="1:19" x14ac:dyDescent="0.2">
      <c r="A1" s="12" t="s">
        <v>8</v>
      </c>
    </row>
    <row r="2" spans="1:19" x14ac:dyDescent="0.2">
      <c r="A2" t="s">
        <v>9</v>
      </c>
    </row>
    <row r="3" spans="1:19" x14ac:dyDescent="0.2">
      <c r="A3" t="s">
        <v>10</v>
      </c>
    </row>
    <row r="4" spans="1:19" x14ac:dyDescent="0.2">
      <c r="A4" s="80" t="s">
        <v>143</v>
      </c>
    </row>
    <row r="5" spans="1:19" x14ac:dyDescent="0.2">
      <c r="A5" s="10"/>
    </row>
    <row r="6" spans="1:19" ht="38.2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  <c r="K6" s="13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4" t="s">
        <v>17</v>
      </c>
      <c r="R6" s="14" t="s">
        <v>18</v>
      </c>
      <c r="S6" s="14" t="s">
        <v>57</v>
      </c>
    </row>
    <row r="7" spans="1:19" hidden="1" x14ac:dyDescent="0.2">
      <c r="A7" s="1">
        <v>37987</v>
      </c>
      <c r="B7" s="38">
        <v>80</v>
      </c>
      <c r="C7" s="15">
        <v>102312.993</v>
      </c>
      <c r="D7" s="38">
        <v>24</v>
      </c>
      <c r="E7" s="16">
        <f t="shared" ref="E7:E30" si="0">D7/B7</f>
        <v>0.3</v>
      </c>
      <c r="F7" s="38">
        <v>21</v>
      </c>
      <c r="G7" s="17">
        <v>4054.3330000000001</v>
      </c>
      <c r="H7" s="18">
        <v>1209755.95</v>
      </c>
      <c r="I7" s="30">
        <f t="shared" ref="I7:I30" si="1">H7/G7</f>
        <v>298.38593672498041</v>
      </c>
    </row>
    <row r="8" spans="1:19" hidden="1" x14ac:dyDescent="0.2">
      <c r="A8" s="1">
        <v>38018</v>
      </c>
      <c r="B8" s="38">
        <f>189-B7</f>
        <v>109</v>
      </c>
      <c r="C8" s="15">
        <v>132831.10699999999</v>
      </c>
      <c r="D8" s="38">
        <v>36</v>
      </c>
      <c r="E8" s="16">
        <f t="shared" si="0"/>
        <v>0.33027522935779818</v>
      </c>
      <c r="F8" s="38">
        <v>33</v>
      </c>
      <c r="G8" s="17">
        <v>13638.395</v>
      </c>
      <c r="H8" s="18">
        <v>4170405.46</v>
      </c>
      <c r="I8" s="19">
        <f t="shared" si="1"/>
        <v>305.784182083009</v>
      </c>
    </row>
    <row r="9" spans="1:19" hidden="1" x14ac:dyDescent="0.2">
      <c r="A9" s="1">
        <v>38047</v>
      </c>
      <c r="B9" s="38">
        <f>273-189</f>
        <v>84</v>
      </c>
      <c r="C9" s="15">
        <v>126328.255</v>
      </c>
      <c r="D9" s="38">
        <v>35</v>
      </c>
      <c r="E9" s="16">
        <f t="shared" si="0"/>
        <v>0.41666666666666669</v>
      </c>
      <c r="F9" s="38">
        <v>37</v>
      </c>
      <c r="G9" s="17">
        <v>13838.581</v>
      </c>
      <c r="H9" s="18">
        <v>2773809.65</v>
      </c>
      <c r="I9" s="19">
        <f t="shared" si="1"/>
        <v>200.44032332505768</v>
      </c>
    </row>
    <row r="10" spans="1:19" hidden="1" x14ac:dyDescent="0.2">
      <c r="A10" s="1">
        <v>38078</v>
      </c>
      <c r="B10" s="38">
        <f>294-273</f>
        <v>21</v>
      </c>
      <c r="C10" s="15">
        <v>27689.52</v>
      </c>
      <c r="D10" s="38">
        <v>9</v>
      </c>
      <c r="E10" s="16">
        <f t="shared" si="0"/>
        <v>0.42857142857142855</v>
      </c>
      <c r="F10" s="38">
        <v>9</v>
      </c>
      <c r="G10" s="17">
        <v>2540.44</v>
      </c>
      <c r="H10" s="18">
        <v>686310.01</v>
      </c>
      <c r="I10" s="19">
        <f t="shared" si="1"/>
        <v>270.15399300908501</v>
      </c>
    </row>
    <row r="11" spans="1:19" hidden="1" x14ac:dyDescent="0.2">
      <c r="A11" s="1">
        <v>38108</v>
      </c>
      <c r="B11" s="38">
        <f>366-294</f>
        <v>72</v>
      </c>
      <c r="C11" s="15">
        <v>96587.86</v>
      </c>
      <c r="D11" s="38">
        <v>28</v>
      </c>
      <c r="E11" s="16">
        <f t="shared" si="0"/>
        <v>0.3888888888888889</v>
      </c>
      <c r="F11" s="38">
        <v>31</v>
      </c>
      <c r="G11" s="17">
        <v>14771.108</v>
      </c>
      <c r="H11" s="18">
        <v>3741030.81</v>
      </c>
      <c r="I11" s="19">
        <f t="shared" si="1"/>
        <v>253.26676983202614</v>
      </c>
    </row>
    <row r="12" spans="1:19" hidden="1" x14ac:dyDescent="0.2">
      <c r="A12" s="1">
        <v>38139</v>
      </c>
      <c r="B12" s="38">
        <f>467-366</f>
        <v>101</v>
      </c>
      <c r="C12" s="15">
        <v>124977.28</v>
      </c>
      <c r="D12" s="38">
        <v>25</v>
      </c>
      <c r="E12" s="16">
        <f t="shared" si="0"/>
        <v>0.24752475247524752</v>
      </c>
      <c r="F12" s="38">
        <v>24</v>
      </c>
      <c r="G12" s="17">
        <v>5544.19</v>
      </c>
      <c r="H12" s="18">
        <v>1942833.52</v>
      </c>
      <c r="I12" s="19">
        <f t="shared" si="1"/>
        <v>350.42693702777143</v>
      </c>
    </row>
    <row r="13" spans="1:19" hidden="1" x14ac:dyDescent="0.2">
      <c r="A13" s="1">
        <v>38169</v>
      </c>
      <c r="B13" s="38">
        <f>578-467</f>
        <v>111</v>
      </c>
      <c r="C13" s="15">
        <v>140323.89000000001</v>
      </c>
      <c r="D13" s="38">
        <v>31</v>
      </c>
      <c r="E13" s="16">
        <f t="shared" si="0"/>
        <v>0.27927927927927926</v>
      </c>
      <c r="F13" s="38">
        <v>32</v>
      </c>
      <c r="G13" s="17">
        <v>5817.56</v>
      </c>
      <c r="H13" s="18">
        <v>2044652.36</v>
      </c>
      <c r="I13" s="19">
        <f t="shared" si="1"/>
        <v>351.46218689622452</v>
      </c>
    </row>
    <row r="14" spans="1:19" hidden="1" x14ac:dyDescent="0.2">
      <c r="A14" s="1">
        <v>38200</v>
      </c>
      <c r="B14" s="38">
        <f>628-578</f>
        <v>50</v>
      </c>
      <c r="C14" s="15">
        <v>43044.913</v>
      </c>
      <c r="D14" s="38">
        <v>26</v>
      </c>
      <c r="E14" s="16">
        <f t="shared" si="0"/>
        <v>0.52</v>
      </c>
      <c r="F14" s="38">
        <v>27</v>
      </c>
      <c r="G14" s="17">
        <v>6881.4530000000004</v>
      </c>
      <c r="H14" s="18">
        <v>1989653.49</v>
      </c>
      <c r="I14" s="19">
        <f t="shared" si="1"/>
        <v>289.13275873569143</v>
      </c>
    </row>
    <row r="15" spans="1:19" hidden="1" x14ac:dyDescent="0.2">
      <c r="A15" s="1">
        <v>38231</v>
      </c>
      <c r="B15" s="38">
        <f>778-628</f>
        <v>150</v>
      </c>
      <c r="C15" s="15">
        <v>225055.041</v>
      </c>
      <c r="D15" s="38">
        <v>43</v>
      </c>
      <c r="E15" s="16">
        <f t="shared" si="0"/>
        <v>0.28666666666666668</v>
      </c>
      <c r="F15" s="38">
        <v>48</v>
      </c>
      <c r="G15" s="17">
        <v>10518.290999999999</v>
      </c>
      <c r="H15" s="18">
        <v>3193258.69</v>
      </c>
      <c r="I15" s="19">
        <f t="shared" si="1"/>
        <v>303.59101968180954</v>
      </c>
    </row>
    <row r="16" spans="1:19" hidden="1" x14ac:dyDescent="0.2">
      <c r="A16" s="1">
        <v>38261</v>
      </c>
      <c r="B16" s="38">
        <f>914-778</f>
        <v>136</v>
      </c>
      <c r="C16" s="15">
        <v>199371.38399999999</v>
      </c>
      <c r="D16" s="38">
        <v>56</v>
      </c>
      <c r="E16" s="16">
        <f t="shared" si="0"/>
        <v>0.41176470588235292</v>
      </c>
      <c r="F16" s="38">
        <v>75</v>
      </c>
      <c r="G16" s="17">
        <v>16777.063999999998</v>
      </c>
      <c r="H16" s="18">
        <v>8518107.5899999999</v>
      </c>
      <c r="I16" s="19">
        <f t="shared" si="1"/>
        <v>507.72337698658123</v>
      </c>
    </row>
    <row r="17" spans="1:19" hidden="1" x14ac:dyDescent="0.2">
      <c r="A17" s="1">
        <v>38292</v>
      </c>
      <c r="B17" s="38">
        <f>988-914</f>
        <v>74</v>
      </c>
      <c r="C17" s="15">
        <v>81727.592999999993</v>
      </c>
      <c r="D17" s="38">
        <v>30</v>
      </c>
      <c r="E17" s="16">
        <f t="shared" si="0"/>
        <v>0.40540540540540543</v>
      </c>
      <c r="F17" s="38">
        <v>33</v>
      </c>
      <c r="G17" s="17">
        <v>8058.3729999999996</v>
      </c>
      <c r="H17" s="18">
        <v>1842154.71</v>
      </c>
      <c r="I17" s="19">
        <f t="shared" si="1"/>
        <v>228.60132063879396</v>
      </c>
    </row>
    <row r="18" spans="1:19" hidden="1" x14ac:dyDescent="0.2">
      <c r="A18" s="1">
        <v>38322</v>
      </c>
      <c r="B18" s="38">
        <v>72</v>
      </c>
      <c r="C18" s="15">
        <v>47855.303999999996</v>
      </c>
      <c r="D18" s="38">
        <v>30</v>
      </c>
      <c r="E18" s="16">
        <f t="shared" si="0"/>
        <v>0.41666666666666669</v>
      </c>
      <c r="F18" s="38">
        <v>32</v>
      </c>
      <c r="G18" s="17">
        <v>3481.174</v>
      </c>
      <c r="H18" s="18">
        <v>952899.45</v>
      </c>
      <c r="I18" s="19">
        <f t="shared" si="1"/>
        <v>273.72933671227003</v>
      </c>
    </row>
    <row r="19" spans="1:19" ht="13.5" hidden="1" customHeight="1" x14ac:dyDescent="0.2">
      <c r="A19" s="1">
        <v>38353</v>
      </c>
      <c r="B19" s="38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38">
        <v>24</v>
      </c>
      <c r="G19" s="15">
        <v>3472.91</v>
      </c>
      <c r="H19" s="57">
        <v>1118950.28</v>
      </c>
      <c r="I19" s="58">
        <f t="shared" si="1"/>
        <v>322.19386048011614</v>
      </c>
    </row>
    <row r="20" spans="1:19" ht="13.5" hidden="1" customHeight="1" x14ac:dyDescent="0.2">
      <c r="A20" s="1">
        <v>38384</v>
      </c>
      <c r="B20" s="38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57">
        <f>5701671.68</f>
        <v>5701671.6799999997</v>
      </c>
      <c r="I20" s="58">
        <f t="shared" si="1"/>
        <v>361.76485427815697</v>
      </c>
    </row>
    <row r="21" spans="1:19" ht="14.25" hidden="1" customHeight="1" x14ac:dyDescent="0.2">
      <c r="A21" s="1">
        <v>38412</v>
      </c>
      <c r="B21" s="38">
        <f>250-B20-B19</f>
        <v>64</v>
      </c>
      <c r="C21" s="15">
        <v>68473.919999999998</v>
      </c>
      <c r="D21" s="38">
        <v>17</v>
      </c>
      <c r="E21" s="16">
        <f t="shared" si="0"/>
        <v>0.265625</v>
      </c>
      <c r="F21" s="37">
        <v>18</v>
      </c>
      <c r="G21" s="15">
        <v>9143.27</v>
      </c>
      <c r="H21" s="57">
        <v>2990636</v>
      </c>
      <c r="I21" s="58">
        <f t="shared" si="1"/>
        <v>327.08604252089242</v>
      </c>
    </row>
    <row r="22" spans="1:19" ht="14.25" hidden="1" customHeight="1" x14ac:dyDescent="0.2">
      <c r="A22" s="1">
        <v>38443</v>
      </c>
      <c r="B22" s="38">
        <f>296-250</f>
        <v>46</v>
      </c>
      <c r="C22" s="15">
        <v>50416.84</v>
      </c>
      <c r="D22" s="38">
        <v>26</v>
      </c>
      <c r="E22" s="16">
        <f t="shared" si="0"/>
        <v>0.56521739130434778</v>
      </c>
      <c r="F22" s="37">
        <v>30</v>
      </c>
      <c r="G22" s="15">
        <v>9349.02</v>
      </c>
      <c r="H22" s="57">
        <v>3480941.06</v>
      </c>
      <c r="I22" s="58">
        <f t="shared" si="1"/>
        <v>372.33218668908614</v>
      </c>
    </row>
    <row r="23" spans="1:19" ht="14.25" hidden="1" customHeight="1" x14ac:dyDescent="0.2">
      <c r="A23" s="1">
        <v>38473</v>
      </c>
      <c r="B23" s="38">
        <v>95</v>
      </c>
      <c r="C23" s="15">
        <v>115385.349</v>
      </c>
      <c r="D23" s="38">
        <v>43</v>
      </c>
      <c r="E23" s="16">
        <f t="shared" si="0"/>
        <v>0.45263157894736844</v>
      </c>
      <c r="F23" s="37">
        <v>47</v>
      </c>
      <c r="G23" s="15">
        <v>10719.221</v>
      </c>
      <c r="H23" s="57">
        <v>5311157.78</v>
      </c>
      <c r="I23" s="58">
        <f t="shared" si="1"/>
        <v>495.47982824498166</v>
      </c>
    </row>
    <row r="24" spans="1:19" ht="12.75" hidden="1" customHeight="1" x14ac:dyDescent="0.2">
      <c r="A24" s="1">
        <v>38504</v>
      </c>
      <c r="B24" s="38">
        <v>94</v>
      </c>
      <c r="C24" s="15">
        <v>123785.14</v>
      </c>
      <c r="D24" s="38">
        <v>42</v>
      </c>
      <c r="E24" s="16">
        <f t="shared" si="0"/>
        <v>0.44680851063829785</v>
      </c>
      <c r="F24" s="37">
        <v>42</v>
      </c>
      <c r="G24" s="15">
        <v>8891.85</v>
      </c>
      <c r="H24" s="57">
        <v>2703889.29</v>
      </c>
      <c r="I24" s="58">
        <f t="shared" si="1"/>
        <v>304.08624639416996</v>
      </c>
    </row>
    <row r="25" spans="1:19" ht="13.5" hidden="1" customHeight="1" x14ac:dyDescent="0.2">
      <c r="A25" s="1">
        <v>38534</v>
      </c>
      <c r="B25" s="38">
        <v>148</v>
      </c>
      <c r="C25" s="15">
        <v>152777.69</v>
      </c>
      <c r="D25" s="38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57">
        <v>4650705.09</v>
      </c>
      <c r="I25" s="58">
        <f t="shared" si="1"/>
        <v>364.46789407112391</v>
      </c>
    </row>
    <row r="26" spans="1:19" ht="13.5" hidden="1" customHeight="1" x14ac:dyDescent="0.2">
      <c r="A26" s="1">
        <v>38565</v>
      </c>
      <c r="B26" s="38">
        <v>112</v>
      </c>
      <c r="C26" s="15">
        <v>165294.17000000001</v>
      </c>
      <c r="D26" s="38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57">
        <v>1836091.87</v>
      </c>
      <c r="I26" s="58">
        <f t="shared" si="1"/>
        <v>338.03699257865503</v>
      </c>
    </row>
    <row r="27" spans="1:19" ht="13.5" hidden="1" customHeight="1" x14ac:dyDescent="0.2">
      <c r="A27" s="1">
        <v>38596</v>
      </c>
      <c r="B27" s="38">
        <v>110</v>
      </c>
      <c r="C27" s="15">
        <v>125382.28</v>
      </c>
      <c r="D27" s="38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57">
        <v>5604577.6299999999</v>
      </c>
      <c r="I27" s="58">
        <f t="shared" si="1"/>
        <v>311.43220879588625</v>
      </c>
    </row>
    <row r="28" spans="1:19" ht="12.75" hidden="1" customHeight="1" x14ac:dyDescent="0.2">
      <c r="A28" s="1">
        <v>38626</v>
      </c>
      <c r="B28" s="38">
        <v>36</v>
      </c>
      <c r="C28" s="15">
        <v>19207.59</v>
      </c>
      <c r="D28" s="38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57">
        <v>1324037.01</v>
      </c>
      <c r="I28" s="58">
        <f t="shared" si="1"/>
        <v>237.37620746530891</v>
      </c>
    </row>
    <row r="29" spans="1:19" ht="13.5" hidden="1" customHeight="1" x14ac:dyDescent="0.2">
      <c r="A29" s="1">
        <v>38657</v>
      </c>
      <c r="B29" s="38">
        <v>58</v>
      </c>
      <c r="C29" s="15">
        <v>50384.311000000002</v>
      </c>
      <c r="D29" s="38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57">
        <v>1612996.95</v>
      </c>
      <c r="I29" s="58">
        <f t="shared" si="1"/>
        <v>359.71788742392221</v>
      </c>
    </row>
    <row r="30" spans="1:19" ht="15" hidden="1" customHeight="1" x14ac:dyDescent="0.2">
      <c r="A30" s="1">
        <v>38687</v>
      </c>
      <c r="B30" s="38">
        <v>75</v>
      </c>
      <c r="C30" s="39">
        <v>88898.39</v>
      </c>
      <c r="D30" s="38">
        <v>28</v>
      </c>
      <c r="E30" s="25">
        <f t="shared" si="0"/>
        <v>0.37333333333333335</v>
      </c>
      <c r="F30" s="37">
        <v>33</v>
      </c>
      <c r="G30" s="39">
        <v>8547.41</v>
      </c>
      <c r="H30" s="57">
        <v>4024433.63</v>
      </c>
      <c r="I30" s="58">
        <f t="shared" si="1"/>
        <v>470.83661951398142</v>
      </c>
    </row>
    <row r="31" spans="1:19" ht="14.25" customHeight="1" x14ac:dyDescent="0.2">
      <c r="A31" s="1">
        <v>39083</v>
      </c>
      <c r="B31" s="38">
        <v>44</v>
      </c>
      <c r="C31" s="15">
        <v>43615.048000000003</v>
      </c>
      <c r="D31" s="38">
        <v>23</v>
      </c>
      <c r="E31" s="25">
        <f>D31/B31</f>
        <v>0.52272727272727271</v>
      </c>
      <c r="F31" s="37">
        <v>22</v>
      </c>
      <c r="G31" s="39">
        <v>8504.4390000000003</v>
      </c>
      <c r="H31" s="57">
        <v>4569069.37</v>
      </c>
      <c r="I31" s="58">
        <f>H31/G31</f>
        <v>537.25699837461354</v>
      </c>
      <c r="J31" s="41"/>
      <c r="K31" s="1">
        <v>41640</v>
      </c>
      <c r="L31" s="38">
        <v>58</v>
      </c>
      <c r="M31" s="39">
        <v>76542.25</v>
      </c>
      <c r="N31" s="11">
        <v>20</v>
      </c>
      <c r="O31" s="25">
        <f>N31/L31</f>
        <v>0.34482758620689657</v>
      </c>
      <c r="P31" s="37">
        <v>21</v>
      </c>
      <c r="Q31" s="39">
        <v>2332.27</v>
      </c>
      <c r="R31" s="40">
        <v>816900.26</v>
      </c>
      <c r="S31" s="6">
        <f>R31/Q31</f>
        <v>350.25972979114766</v>
      </c>
    </row>
    <row r="32" spans="1:19" x14ac:dyDescent="0.2">
      <c r="A32" s="1">
        <v>39114</v>
      </c>
      <c r="B32" s="38">
        <v>61</v>
      </c>
      <c r="C32" s="15">
        <v>68927.865000000005</v>
      </c>
      <c r="D32" s="38">
        <v>36</v>
      </c>
      <c r="E32" s="25">
        <f>D32/B32</f>
        <v>0.5901639344262295</v>
      </c>
      <c r="F32" s="37">
        <v>39</v>
      </c>
      <c r="G32" s="39">
        <v>10701.885</v>
      </c>
      <c r="H32" s="57">
        <v>11078923.369999999</v>
      </c>
      <c r="I32" s="58">
        <f>H32/G32</f>
        <v>1035.2310242541382</v>
      </c>
      <c r="J32" s="41"/>
      <c r="K32" s="1">
        <v>41671</v>
      </c>
      <c r="L32" s="38">
        <v>44</v>
      </c>
      <c r="M32" s="39">
        <v>63234.474999999999</v>
      </c>
      <c r="N32" s="11">
        <v>17</v>
      </c>
      <c r="O32" s="25">
        <f>N32/L32</f>
        <v>0.38636363636363635</v>
      </c>
      <c r="P32" s="37">
        <v>20</v>
      </c>
      <c r="Q32" s="39">
        <v>3010.5450000000001</v>
      </c>
      <c r="R32" s="40">
        <v>1106094.3999999999</v>
      </c>
      <c r="S32" s="6">
        <f>R32/Q32</f>
        <v>367.40669878709667</v>
      </c>
    </row>
    <row r="33" spans="1:19" x14ac:dyDescent="0.2">
      <c r="A33" s="1">
        <v>39142</v>
      </c>
      <c r="B33" s="38">
        <v>37</v>
      </c>
      <c r="C33" s="15">
        <v>55261.794999999998</v>
      </c>
      <c r="D33" s="38">
        <v>19</v>
      </c>
      <c r="E33" s="25">
        <f>D33/B33</f>
        <v>0.51351351351351349</v>
      </c>
      <c r="F33" s="37">
        <v>23</v>
      </c>
      <c r="G33" s="39">
        <v>5996.2950000000001</v>
      </c>
      <c r="H33" s="57">
        <v>2567201.33</v>
      </c>
      <c r="I33" s="58">
        <f>H33/G33</f>
        <v>428.13125938600422</v>
      </c>
      <c r="J33" s="41"/>
      <c r="K33" s="1">
        <v>41699</v>
      </c>
      <c r="L33" s="38">
        <v>40</v>
      </c>
      <c r="M33" s="39">
        <v>57073.247000000003</v>
      </c>
      <c r="N33" s="11">
        <v>13</v>
      </c>
      <c r="O33" s="25">
        <f>N33/L33</f>
        <v>0.32500000000000001</v>
      </c>
      <c r="P33" s="37">
        <v>9</v>
      </c>
      <c r="Q33" s="39">
        <v>2513.4169999999999</v>
      </c>
      <c r="R33" s="40">
        <v>769753.95</v>
      </c>
      <c r="S33" s="6">
        <f>R33/Q33</f>
        <v>306.25795480813571</v>
      </c>
    </row>
    <row r="34" spans="1:19" x14ac:dyDescent="0.2">
      <c r="A34" s="1">
        <v>39173</v>
      </c>
      <c r="B34" s="38">
        <v>58</v>
      </c>
      <c r="C34" s="39">
        <v>60473.27</v>
      </c>
      <c r="D34" s="11">
        <v>22</v>
      </c>
      <c r="E34" s="25">
        <f>D34/B34</f>
        <v>0.37931034482758619</v>
      </c>
      <c r="F34" s="37">
        <v>24</v>
      </c>
      <c r="G34" s="39">
        <v>10087.120000000001</v>
      </c>
      <c r="H34" s="57">
        <v>3250525.86</v>
      </c>
      <c r="I34" s="58">
        <f>H34/G34</f>
        <v>322.24518594008993</v>
      </c>
      <c r="J34" s="41"/>
      <c r="K34" s="1">
        <v>41730</v>
      </c>
      <c r="L34" s="38">
        <v>44</v>
      </c>
      <c r="M34" s="39">
        <v>29698.25</v>
      </c>
      <c r="N34" s="11">
        <v>33</v>
      </c>
      <c r="O34" s="25">
        <f>N34/L34</f>
        <v>0.75</v>
      </c>
      <c r="P34" s="37">
        <v>32</v>
      </c>
      <c r="Q34" s="39">
        <v>3851.83</v>
      </c>
      <c r="R34" s="40">
        <v>1871963.56</v>
      </c>
      <c r="S34" s="6">
        <f>R34/Q34</f>
        <v>485.9932966927409</v>
      </c>
    </row>
    <row r="35" spans="1:19" x14ac:dyDescent="0.2">
      <c r="A35" s="1">
        <v>39203</v>
      </c>
      <c r="B35" s="38">
        <v>77</v>
      </c>
      <c r="C35" s="39">
        <v>67181.820000000007</v>
      </c>
      <c r="D35" s="11">
        <v>40</v>
      </c>
      <c r="E35" s="25">
        <f>D35/B35</f>
        <v>0.51948051948051943</v>
      </c>
      <c r="F35" s="37">
        <v>44</v>
      </c>
      <c r="G35" s="39">
        <v>6303.81</v>
      </c>
      <c r="H35" s="57">
        <v>4844311.6399999997</v>
      </c>
      <c r="I35" s="58">
        <f>H35/G35</f>
        <v>768.47361199020895</v>
      </c>
      <c r="J35" s="41"/>
      <c r="K35" s="1">
        <v>41760</v>
      </c>
      <c r="L35" s="38">
        <v>51</v>
      </c>
      <c r="M35" s="39">
        <v>31101.126</v>
      </c>
      <c r="N35" s="11">
        <v>21</v>
      </c>
      <c r="O35" s="25">
        <f>N35/L35</f>
        <v>0.41176470588235292</v>
      </c>
      <c r="P35" s="37">
        <v>12</v>
      </c>
      <c r="Q35" s="39">
        <v>1817.69</v>
      </c>
      <c r="R35" s="40">
        <v>580974.12</v>
      </c>
      <c r="S35" s="6">
        <f>R35/Q35</f>
        <v>319.62222381154101</v>
      </c>
    </row>
    <row r="36" spans="1:19" x14ac:dyDescent="0.2">
      <c r="A36" s="1">
        <v>39234</v>
      </c>
      <c r="B36" s="38">
        <v>99</v>
      </c>
      <c r="C36" s="39">
        <v>159363.198</v>
      </c>
      <c r="D36" s="11">
        <v>31</v>
      </c>
      <c r="E36" s="25">
        <f>D36/B36</f>
        <v>0.31313131313131315</v>
      </c>
      <c r="F36" s="37">
        <v>31</v>
      </c>
      <c r="G36" s="39">
        <v>8098.1279999999997</v>
      </c>
      <c r="H36" s="57">
        <v>4008594.4</v>
      </c>
      <c r="I36" s="58">
        <f>H36/G36</f>
        <v>495.00259813132124</v>
      </c>
      <c r="J36" s="41"/>
      <c r="K36" s="1">
        <v>41791</v>
      </c>
      <c r="L36" s="38">
        <v>45</v>
      </c>
      <c r="M36" s="39">
        <v>51466.26</v>
      </c>
      <c r="N36" s="11">
        <v>10</v>
      </c>
      <c r="O36" s="25">
        <f>N36/L36</f>
        <v>0.22222222222222221</v>
      </c>
      <c r="P36" s="37">
        <v>10</v>
      </c>
      <c r="Q36" s="39">
        <v>3479.1689999999999</v>
      </c>
      <c r="R36" s="40">
        <v>1138394.1000000001</v>
      </c>
      <c r="S36" s="6">
        <f>R36/Q36</f>
        <v>327.20287516932927</v>
      </c>
    </row>
    <row r="37" spans="1:19" x14ac:dyDescent="0.2">
      <c r="A37" s="1">
        <v>39264</v>
      </c>
      <c r="B37" s="38">
        <v>90</v>
      </c>
      <c r="C37" s="39">
        <v>87101.8</v>
      </c>
      <c r="D37" s="11">
        <v>25</v>
      </c>
      <c r="E37" s="25">
        <f>D37/B37</f>
        <v>0.27777777777777779</v>
      </c>
      <c r="F37" s="37">
        <v>27</v>
      </c>
      <c r="G37" s="39">
        <v>8524.27</v>
      </c>
      <c r="H37" s="57">
        <v>2529957.38</v>
      </c>
      <c r="I37" s="58">
        <f>H37/G37</f>
        <v>296.79460880521145</v>
      </c>
      <c r="J37" s="41"/>
      <c r="K37" s="1">
        <v>41821</v>
      </c>
      <c r="L37" s="38">
        <v>39</v>
      </c>
      <c r="M37" s="39">
        <v>62867.24</v>
      </c>
      <c r="N37" s="11">
        <v>14</v>
      </c>
      <c r="O37" s="25">
        <f>N37/L37</f>
        <v>0.35897435897435898</v>
      </c>
      <c r="P37" s="37">
        <v>15</v>
      </c>
      <c r="Q37" s="39">
        <v>7561.4</v>
      </c>
      <c r="R37" s="40">
        <v>1512670.89</v>
      </c>
      <c r="S37" s="6">
        <f>R37/Q37</f>
        <v>200.05169545322295</v>
      </c>
    </row>
    <row r="38" spans="1:19" x14ac:dyDescent="0.2">
      <c r="A38" s="1">
        <v>39295</v>
      </c>
      <c r="B38" s="38">
        <v>83</v>
      </c>
      <c r="C38" s="39">
        <v>112945.77099999999</v>
      </c>
      <c r="D38" s="11">
        <v>29</v>
      </c>
      <c r="E38" s="25">
        <f>D38/B38</f>
        <v>0.3493975903614458</v>
      </c>
      <c r="F38" s="37">
        <v>28</v>
      </c>
      <c r="G38" s="39">
        <v>10786.901</v>
      </c>
      <c r="H38" s="57">
        <v>2892575.29</v>
      </c>
      <c r="I38" s="58">
        <f>H38/G38</f>
        <v>268.15628418208343</v>
      </c>
      <c r="J38" s="41"/>
      <c r="K38" s="1">
        <v>41852</v>
      </c>
      <c r="L38" s="38">
        <v>35</v>
      </c>
      <c r="M38" s="39">
        <v>24438.69</v>
      </c>
      <c r="N38" s="11">
        <v>21</v>
      </c>
      <c r="O38" s="25">
        <f>N38/L38</f>
        <v>0.6</v>
      </c>
      <c r="P38" s="37">
        <v>27</v>
      </c>
      <c r="Q38" s="39">
        <v>3036.2550000000001</v>
      </c>
      <c r="R38" s="40">
        <v>997895.9</v>
      </c>
      <c r="S38" s="6">
        <f>R38/Q38</f>
        <v>328.66010924642364</v>
      </c>
    </row>
    <row r="39" spans="1:19" x14ac:dyDescent="0.2">
      <c r="A39" s="1">
        <v>39326</v>
      </c>
      <c r="B39" s="38">
        <v>45</v>
      </c>
      <c r="C39" s="39">
        <v>34768.699999999997</v>
      </c>
      <c r="D39" s="11">
        <v>14</v>
      </c>
      <c r="E39" s="25">
        <f t="shared" ref="E39:E45" si="2">D39/B39</f>
        <v>0.31111111111111112</v>
      </c>
      <c r="F39" s="37">
        <v>14</v>
      </c>
      <c r="G39" s="39">
        <v>3083.3</v>
      </c>
      <c r="H39" s="40">
        <v>1936243.01</v>
      </c>
      <c r="I39" s="58">
        <f t="shared" ref="I39:I57" si="3">H39/G39</f>
        <v>627.97749489183661</v>
      </c>
      <c r="J39" s="41"/>
      <c r="K39" s="1">
        <v>41883</v>
      </c>
      <c r="L39" s="38">
        <v>29</v>
      </c>
      <c r="M39" s="39">
        <v>46708.56</v>
      </c>
      <c r="N39" s="11">
        <v>8</v>
      </c>
      <c r="O39" s="25">
        <f>N39/L39</f>
        <v>0.27586206896551724</v>
      </c>
      <c r="P39" s="37">
        <v>6</v>
      </c>
      <c r="Q39" s="39">
        <v>1733.42</v>
      </c>
      <c r="R39" s="40">
        <v>663723.30000000005</v>
      </c>
      <c r="S39" s="6">
        <f>R39/Q39</f>
        <v>382.89814355436073</v>
      </c>
    </row>
    <row r="40" spans="1:19" x14ac:dyDescent="0.2">
      <c r="A40" s="1">
        <v>39356</v>
      </c>
      <c r="B40" s="38">
        <v>47</v>
      </c>
      <c r="C40" s="39">
        <v>41694.078999999998</v>
      </c>
      <c r="D40" s="11">
        <v>16</v>
      </c>
      <c r="E40" s="25">
        <f t="shared" si="2"/>
        <v>0.34042553191489361</v>
      </c>
      <c r="F40" s="37">
        <v>18</v>
      </c>
      <c r="G40" s="39">
        <v>5381.1890000000003</v>
      </c>
      <c r="H40" s="57">
        <v>6035465.6900000004</v>
      </c>
      <c r="I40" s="58">
        <f t="shared" si="3"/>
        <v>1121.5858967228246</v>
      </c>
      <c r="J40" s="41"/>
      <c r="K40" s="1">
        <v>41913</v>
      </c>
      <c r="L40" s="38">
        <v>13</v>
      </c>
      <c r="M40" s="39">
        <v>12488.72</v>
      </c>
      <c r="N40" s="11">
        <v>11</v>
      </c>
      <c r="O40" s="25">
        <f>N40/L40</f>
        <v>0.84615384615384615</v>
      </c>
      <c r="P40" s="37">
        <v>10</v>
      </c>
      <c r="Q40" s="39">
        <v>2962.67</v>
      </c>
      <c r="R40" s="40">
        <v>1196508.22</v>
      </c>
      <c r="S40" s="6">
        <f>R40/Q40</f>
        <v>403.86145605146709</v>
      </c>
    </row>
    <row r="41" spans="1:19" x14ac:dyDescent="0.2">
      <c r="A41" s="1">
        <v>39387</v>
      </c>
      <c r="B41" s="38">
        <v>43</v>
      </c>
      <c r="C41" s="39">
        <v>38583.24</v>
      </c>
      <c r="D41" s="11">
        <v>22</v>
      </c>
      <c r="E41" s="25">
        <f t="shared" si="2"/>
        <v>0.51162790697674421</v>
      </c>
      <c r="F41" s="37">
        <v>19</v>
      </c>
      <c r="G41" s="39">
        <v>3024.4690000000001</v>
      </c>
      <c r="H41" s="57">
        <v>1171854.94</v>
      </c>
      <c r="I41" s="58">
        <f t="shared" si="3"/>
        <v>387.45807611187286</v>
      </c>
      <c r="J41" s="41"/>
      <c r="K41" s="1">
        <v>41944</v>
      </c>
      <c r="L41" s="38">
        <v>7</v>
      </c>
      <c r="M41" s="39">
        <v>5624.23</v>
      </c>
      <c r="N41" s="11">
        <v>4</v>
      </c>
      <c r="O41" s="25">
        <f>N41/L41</f>
        <v>0.5714285714285714</v>
      </c>
      <c r="P41" s="37">
        <v>4</v>
      </c>
      <c r="Q41" s="39">
        <v>392.23</v>
      </c>
      <c r="R41" s="40">
        <v>69330.149999999994</v>
      </c>
      <c r="S41" s="6">
        <f>R41/Q41</f>
        <v>176.75891696198656</v>
      </c>
    </row>
    <row r="42" spans="1:19" x14ac:dyDescent="0.2">
      <c r="A42" s="1">
        <v>39417</v>
      </c>
      <c r="B42" s="38">
        <v>51</v>
      </c>
      <c r="C42" s="39">
        <v>50406.5</v>
      </c>
      <c r="D42" s="11">
        <v>26</v>
      </c>
      <c r="E42" s="25">
        <f t="shared" si="2"/>
        <v>0.50980392156862742</v>
      </c>
      <c r="F42" s="37">
        <v>24</v>
      </c>
      <c r="G42" s="39">
        <v>9097.2000000000007</v>
      </c>
      <c r="H42" s="57">
        <v>2413328.16</v>
      </c>
      <c r="I42" s="58">
        <f t="shared" si="3"/>
        <v>265.28252209471043</v>
      </c>
      <c r="J42" s="41"/>
      <c r="K42" s="1">
        <v>41974</v>
      </c>
      <c r="L42" s="38">
        <v>22</v>
      </c>
      <c r="M42" s="39">
        <v>12943.715</v>
      </c>
      <c r="N42" s="11">
        <v>10</v>
      </c>
      <c r="O42" s="25">
        <f>N42/L42</f>
        <v>0.45454545454545453</v>
      </c>
      <c r="P42" s="37">
        <v>10</v>
      </c>
      <c r="Q42" s="39">
        <v>1169.7149999999999</v>
      </c>
      <c r="R42" s="40">
        <v>634492.9</v>
      </c>
      <c r="S42" s="6">
        <f>R42/Q42</f>
        <v>542.43375523097518</v>
      </c>
    </row>
    <row r="43" spans="1:19" x14ac:dyDescent="0.2">
      <c r="A43" s="1">
        <v>39448</v>
      </c>
      <c r="B43" s="38">
        <v>59</v>
      </c>
      <c r="C43" s="39">
        <v>58403.266000000003</v>
      </c>
      <c r="D43" s="11">
        <v>24</v>
      </c>
      <c r="E43" s="25">
        <f t="shared" si="2"/>
        <v>0.40677966101694918</v>
      </c>
      <c r="F43" s="37">
        <v>19</v>
      </c>
      <c r="G43" s="39">
        <v>5503.9359999999997</v>
      </c>
      <c r="H43" s="57">
        <v>1304223.48</v>
      </c>
      <c r="I43" s="58">
        <f t="shared" si="3"/>
        <v>236.96196322050258</v>
      </c>
      <c r="K43" s="1">
        <v>42005</v>
      </c>
      <c r="L43" s="38">
        <v>94</v>
      </c>
      <c r="M43" s="39">
        <v>114412.42200000001</v>
      </c>
      <c r="N43" s="11">
        <v>28</v>
      </c>
      <c r="O43" s="25">
        <f>N43/L43</f>
        <v>0.2978723404255319</v>
      </c>
      <c r="P43" s="37">
        <v>36</v>
      </c>
      <c r="Q43" s="39">
        <v>5451.0619999999999</v>
      </c>
      <c r="R43" s="40">
        <v>2700090.2</v>
      </c>
      <c r="S43" s="6">
        <f>R43/Q43</f>
        <v>495.33287275030079</v>
      </c>
    </row>
    <row r="44" spans="1:19" x14ac:dyDescent="0.2">
      <c r="A44" s="1">
        <v>39479</v>
      </c>
      <c r="B44" s="38">
        <v>28</v>
      </c>
      <c r="C44" s="39">
        <v>11245.63</v>
      </c>
      <c r="D44" s="11">
        <v>13</v>
      </c>
      <c r="E44" s="25">
        <f t="shared" si="2"/>
        <v>0.4642857142857143</v>
      </c>
      <c r="F44" s="37">
        <v>13</v>
      </c>
      <c r="G44" s="39">
        <v>1407.7</v>
      </c>
      <c r="H44" s="57">
        <v>433826.75</v>
      </c>
      <c r="I44" s="58">
        <f t="shared" si="3"/>
        <v>308.18125310790651</v>
      </c>
      <c r="K44" s="1">
        <v>42036</v>
      </c>
      <c r="L44" s="38">
        <v>43</v>
      </c>
      <c r="M44" s="39">
        <v>52221.114999999998</v>
      </c>
      <c r="N44" s="11">
        <v>13</v>
      </c>
      <c r="O44" s="25">
        <f>N44/L44</f>
        <v>0.30232558139534882</v>
      </c>
      <c r="P44" s="37">
        <v>11</v>
      </c>
      <c r="Q44" s="39">
        <v>1089.7149999999999</v>
      </c>
      <c r="R44" s="40">
        <v>307035.95600000001</v>
      </c>
      <c r="S44" s="6">
        <f>R44/Q44</f>
        <v>281.75803398136213</v>
      </c>
    </row>
    <row r="45" spans="1:19" x14ac:dyDescent="0.2">
      <c r="A45" s="1">
        <v>39508</v>
      </c>
      <c r="B45" s="38">
        <v>115</v>
      </c>
      <c r="C45" s="39">
        <v>155146.88</v>
      </c>
      <c r="D45" s="11">
        <v>49</v>
      </c>
      <c r="E45" s="25">
        <f t="shared" si="2"/>
        <v>0.42608695652173911</v>
      </c>
      <c r="F45" s="37">
        <v>42</v>
      </c>
      <c r="G45" s="39">
        <v>17154.46</v>
      </c>
      <c r="H45" s="57">
        <v>3959010.21</v>
      </c>
      <c r="I45" s="58">
        <f t="shared" si="3"/>
        <v>230.78605855270291</v>
      </c>
      <c r="K45" s="1">
        <v>42064</v>
      </c>
      <c r="L45" s="38">
        <v>23</v>
      </c>
      <c r="M45" s="39">
        <v>22463.84</v>
      </c>
      <c r="N45" s="11">
        <v>11</v>
      </c>
      <c r="O45" s="25">
        <f>N45/L45</f>
        <v>0.47826086956521741</v>
      </c>
      <c r="P45" s="37">
        <v>11</v>
      </c>
      <c r="Q45" s="39">
        <v>1108.3</v>
      </c>
      <c r="R45" s="40">
        <v>2202616.44</v>
      </c>
      <c r="S45" s="6">
        <f>R45/Q45</f>
        <v>1987.3828746729225</v>
      </c>
    </row>
    <row r="46" spans="1:19" x14ac:dyDescent="0.2">
      <c r="A46" s="1">
        <v>39539</v>
      </c>
      <c r="B46" s="38">
        <v>59</v>
      </c>
      <c r="C46" s="39">
        <v>57118.06</v>
      </c>
      <c r="D46" s="11">
        <v>29</v>
      </c>
      <c r="E46" s="25">
        <v>0.49152542372881358</v>
      </c>
      <c r="F46" s="37">
        <v>24</v>
      </c>
      <c r="G46" s="39">
        <v>3471.2919999999999</v>
      </c>
      <c r="H46" s="57">
        <v>1409967.24</v>
      </c>
      <c r="I46" s="58">
        <f t="shared" si="3"/>
        <v>406.17938220120925</v>
      </c>
      <c r="K46" s="1">
        <v>42095</v>
      </c>
      <c r="L46" s="38">
        <v>4</v>
      </c>
      <c r="M46" s="39">
        <v>2071.66</v>
      </c>
      <c r="N46" s="11">
        <v>3</v>
      </c>
      <c r="O46" s="25">
        <f>N46/L46</f>
        <v>0.75</v>
      </c>
      <c r="P46" s="37">
        <v>3</v>
      </c>
      <c r="Q46" s="39">
        <v>102.64</v>
      </c>
      <c r="R46" s="40">
        <v>23810</v>
      </c>
      <c r="S46" s="6">
        <f>R46/Q46</f>
        <v>231.97583787996882</v>
      </c>
    </row>
    <row r="47" spans="1:19" x14ac:dyDescent="0.2">
      <c r="A47" s="1">
        <v>39569</v>
      </c>
      <c r="B47" s="38">
        <v>46</v>
      </c>
      <c r="C47" s="39">
        <v>40455.817000000003</v>
      </c>
      <c r="D47" s="11">
        <v>27</v>
      </c>
      <c r="E47" s="25">
        <v>0.58695652173913049</v>
      </c>
      <c r="F47" s="37">
        <v>20</v>
      </c>
      <c r="G47" s="39">
        <v>4675.3630000000003</v>
      </c>
      <c r="H47" s="57">
        <v>2287897.7799999998</v>
      </c>
      <c r="I47" s="58">
        <f t="shared" si="3"/>
        <v>489.35190272926394</v>
      </c>
      <c r="K47" s="1">
        <v>42125</v>
      </c>
      <c r="L47" s="38">
        <v>2</v>
      </c>
      <c r="M47" s="39">
        <v>75.292000000000002</v>
      </c>
      <c r="N47" s="11">
        <v>2</v>
      </c>
      <c r="O47" s="25">
        <f t="shared" ref="O47:O51" si="4">N47/L47</f>
        <v>1</v>
      </c>
      <c r="P47" s="37">
        <v>1</v>
      </c>
      <c r="Q47" s="39">
        <v>36.07</v>
      </c>
      <c r="R47" s="40">
        <v>6312.25</v>
      </c>
      <c r="S47" s="6">
        <f t="shared" ref="S47:S49" si="5">R47/Q47</f>
        <v>175</v>
      </c>
    </row>
    <row r="48" spans="1:19" x14ac:dyDescent="0.2">
      <c r="A48" s="1">
        <v>39600</v>
      </c>
      <c r="B48" s="38">
        <v>81</v>
      </c>
      <c r="C48" s="39">
        <v>52441.54</v>
      </c>
      <c r="D48" s="11">
        <v>61</v>
      </c>
      <c r="E48" s="25">
        <v>0.75308641975308643</v>
      </c>
      <c r="F48" s="37">
        <v>38</v>
      </c>
      <c r="G48" s="39">
        <v>9852.02</v>
      </c>
      <c r="H48" s="57">
        <v>35829909.810000002</v>
      </c>
      <c r="I48" s="58">
        <f t="shared" si="3"/>
        <v>3636.8084727802016</v>
      </c>
      <c r="K48" s="1">
        <v>42156</v>
      </c>
      <c r="L48" s="38">
        <v>35</v>
      </c>
      <c r="M48" s="39">
        <v>4786.67</v>
      </c>
      <c r="N48" s="11">
        <v>8</v>
      </c>
      <c r="O48" s="25">
        <f t="shared" si="4"/>
        <v>0.22857142857142856</v>
      </c>
      <c r="P48" s="37">
        <v>8</v>
      </c>
      <c r="Q48" s="39">
        <v>805.87</v>
      </c>
      <c r="R48" s="40">
        <v>3745369</v>
      </c>
      <c r="S48" s="6">
        <f t="shared" si="5"/>
        <v>4647.6094159107552</v>
      </c>
    </row>
    <row r="49" spans="1:19" x14ac:dyDescent="0.2">
      <c r="A49" s="1">
        <v>39630</v>
      </c>
      <c r="B49" s="38">
        <v>67</v>
      </c>
      <c r="C49" s="39">
        <v>75779.603000000003</v>
      </c>
      <c r="D49" s="11">
        <v>38</v>
      </c>
      <c r="E49" s="25">
        <f>D49/B49</f>
        <v>0.56716417910447758</v>
      </c>
      <c r="F49" s="37">
        <v>29</v>
      </c>
      <c r="G49" s="39">
        <v>6568.7629999999999</v>
      </c>
      <c r="H49" s="68">
        <v>48806966.780000001</v>
      </c>
      <c r="I49" s="69">
        <f t="shared" si="3"/>
        <v>7430.1610181399456</v>
      </c>
      <c r="K49" s="1">
        <v>42186</v>
      </c>
      <c r="L49" s="38">
        <v>2</v>
      </c>
      <c r="M49" s="39">
        <v>2071.1799999999998</v>
      </c>
      <c r="N49" s="11">
        <v>2</v>
      </c>
      <c r="O49" s="25">
        <f t="shared" si="4"/>
        <v>1</v>
      </c>
      <c r="P49" s="37">
        <v>2</v>
      </c>
      <c r="Q49" s="39">
        <v>36.020000000000003</v>
      </c>
      <c r="R49" s="40">
        <v>9005</v>
      </c>
      <c r="S49" s="6">
        <f t="shared" si="5"/>
        <v>249.99999999999997</v>
      </c>
    </row>
    <row r="50" spans="1:19" x14ac:dyDescent="0.2">
      <c r="A50" s="1">
        <v>39661</v>
      </c>
      <c r="B50" s="38">
        <v>72</v>
      </c>
      <c r="C50" s="39">
        <v>31893.03</v>
      </c>
      <c r="D50" s="11">
        <v>72</v>
      </c>
      <c r="E50" s="25">
        <f>D50/B50</f>
        <v>1</v>
      </c>
      <c r="F50" s="37">
        <v>51</v>
      </c>
      <c r="G50" s="39">
        <v>7432.76</v>
      </c>
      <c r="H50" s="68">
        <v>93831700.030000001</v>
      </c>
      <c r="I50" s="69">
        <f t="shared" si="3"/>
        <v>12624.072354011161</v>
      </c>
      <c r="K50" s="1">
        <v>42217</v>
      </c>
      <c r="L50" s="38">
        <v>25</v>
      </c>
      <c r="M50" s="39">
        <v>1528.5119999999999</v>
      </c>
      <c r="N50" s="11">
        <v>21</v>
      </c>
      <c r="O50" s="25">
        <f t="shared" si="4"/>
        <v>0.84</v>
      </c>
      <c r="P50" s="37">
        <v>21</v>
      </c>
      <c r="Q50" s="39">
        <v>1443.5920000000001</v>
      </c>
      <c r="R50" s="40">
        <v>3084851.37</v>
      </c>
      <c r="S50" s="6">
        <f>R50/Q50</f>
        <v>2136.9274490299199</v>
      </c>
    </row>
    <row r="51" spans="1:19" x14ac:dyDescent="0.2">
      <c r="A51" s="1">
        <v>39692</v>
      </c>
      <c r="B51" s="38">
        <v>0</v>
      </c>
      <c r="C51" s="39">
        <v>0</v>
      </c>
      <c r="D51" s="11">
        <v>0</v>
      </c>
      <c r="E51" s="25">
        <v>0</v>
      </c>
      <c r="F51" s="37">
        <v>0</v>
      </c>
      <c r="G51" s="39">
        <v>0</v>
      </c>
      <c r="H51" s="68">
        <v>0</v>
      </c>
      <c r="I51" s="69"/>
      <c r="K51" s="1">
        <v>42248</v>
      </c>
      <c r="L51" s="38">
        <v>36</v>
      </c>
      <c r="M51" s="39">
        <v>54402.961000000003</v>
      </c>
      <c r="N51" s="11">
        <v>10</v>
      </c>
      <c r="O51" s="25">
        <f t="shared" si="4"/>
        <v>0.27777777777777779</v>
      </c>
      <c r="P51" s="37">
        <v>10</v>
      </c>
      <c r="Q51" s="39">
        <v>1598.3219999999999</v>
      </c>
      <c r="R51" s="40">
        <v>476400.04</v>
      </c>
      <c r="S51" s="6">
        <f>R51/Q51</f>
        <v>298.06261817080662</v>
      </c>
    </row>
    <row r="52" spans="1:19" x14ac:dyDescent="0.2">
      <c r="A52" s="1">
        <v>39722</v>
      </c>
      <c r="B52" s="38">
        <v>367</v>
      </c>
      <c r="C52" s="39">
        <v>245850.30499999999</v>
      </c>
      <c r="D52" s="11">
        <v>142</v>
      </c>
      <c r="E52" s="25">
        <f t="shared" ref="E52:E61" si="6">D52/B52</f>
        <v>0.38692098092643051</v>
      </c>
      <c r="F52" s="37">
        <v>128</v>
      </c>
      <c r="G52" s="39">
        <v>32685.321</v>
      </c>
      <c r="H52" s="68">
        <v>43559940.380000003</v>
      </c>
      <c r="I52" s="69">
        <f t="shared" si="3"/>
        <v>1332.7065192353473</v>
      </c>
      <c r="K52" s="1">
        <v>42278</v>
      </c>
      <c r="L52" s="38">
        <v>36</v>
      </c>
      <c r="M52" s="39">
        <v>40385.69</v>
      </c>
      <c r="N52" s="11">
        <v>6</v>
      </c>
      <c r="O52" s="25">
        <v>0.16666666666666666</v>
      </c>
      <c r="P52" s="37">
        <v>6</v>
      </c>
      <c r="Q52" s="39">
        <v>387.03500000000003</v>
      </c>
      <c r="R52" s="40">
        <v>96492.38</v>
      </c>
      <c r="S52" s="6">
        <v>249.31176766959061</v>
      </c>
    </row>
    <row r="53" spans="1:19" x14ac:dyDescent="0.2">
      <c r="A53" s="1">
        <v>39753</v>
      </c>
      <c r="B53" s="38">
        <v>155</v>
      </c>
      <c r="C53" s="39">
        <v>105638.11</v>
      </c>
      <c r="D53" s="11">
        <v>53</v>
      </c>
      <c r="E53" s="25">
        <f t="shared" si="6"/>
        <v>0.34193548387096773</v>
      </c>
      <c r="F53" s="37">
        <v>41</v>
      </c>
      <c r="G53" s="39">
        <v>8925.3739999999998</v>
      </c>
      <c r="H53" s="68">
        <v>3757649.9199999999</v>
      </c>
      <c r="I53" s="69">
        <f t="shared" si="3"/>
        <v>421.00755889893242</v>
      </c>
      <c r="K53" s="1">
        <v>42309</v>
      </c>
      <c r="L53" s="38">
        <v>10</v>
      </c>
      <c r="M53" s="39">
        <v>12834.07</v>
      </c>
      <c r="N53" s="11">
        <v>4</v>
      </c>
      <c r="O53" s="25">
        <v>0.4</v>
      </c>
      <c r="P53" s="37">
        <v>4</v>
      </c>
      <c r="Q53" s="39">
        <v>126.17</v>
      </c>
      <c r="R53" s="40">
        <v>22165.52</v>
      </c>
      <c r="S53" s="6">
        <v>175.67979709915193</v>
      </c>
    </row>
    <row r="54" spans="1:19" x14ac:dyDescent="0.2">
      <c r="A54" s="1">
        <v>39783</v>
      </c>
      <c r="B54" s="38">
        <v>142</v>
      </c>
      <c r="C54" s="39">
        <v>112087.56200000001</v>
      </c>
      <c r="D54" s="11">
        <v>50</v>
      </c>
      <c r="E54" s="25">
        <f t="shared" si="6"/>
        <v>0.352112676056338</v>
      </c>
      <c r="F54" s="37">
        <v>29</v>
      </c>
      <c r="G54" s="39">
        <v>4268.826</v>
      </c>
      <c r="H54" s="68">
        <v>1501254.23</v>
      </c>
      <c r="I54" s="69">
        <f t="shared" si="3"/>
        <v>351.67847787658712</v>
      </c>
      <c r="K54" s="1">
        <v>42339</v>
      </c>
      <c r="L54" s="38">
        <v>56</v>
      </c>
      <c r="M54" s="39">
        <v>82769.66</v>
      </c>
      <c r="N54" s="11">
        <v>6</v>
      </c>
      <c r="O54" s="25">
        <v>0.10714285714285714</v>
      </c>
      <c r="P54" s="37">
        <v>7</v>
      </c>
      <c r="Q54" s="39">
        <v>1485.43</v>
      </c>
      <c r="R54" s="40">
        <v>482109.5</v>
      </c>
      <c r="S54" s="6">
        <v>324.55888193990967</v>
      </c>
    </row>
    <row r="55" spans="1:19" x14ac:dyDescent="0.2">
      <c r="A55" s="1">
        <v>39814</v>
      </c>
      <c r="B55" s="38">
        <v>77</v>
      </c>
      <c r="C55" s="39">
        <v>105817.22</v>
      </c>
      <c r="D55" s="11">
        <v>24</v>
      </c>
      <c r="E55" s="25">
        <f t="shared" si="6"/>
        <v>0.31168831168831168</v>
      </c>
      <c r="F55" s="37">
        <v>18</v>
      </c>
      <c r="G55" s="39">
        <v>3594.67</v>
      </c>
      <c r="H55" s="68">
        <v>880837.75</v>
      </c>
      <c r="I55" s="69">
        <f t="shared" si="3"/>
        <v>245.03994803417282</v>
      </c>
      <c r="K55" s="1">
        <v>42370</v>
      </c>
      <c r="L55" s="38">
        <v>13</v>
      </c>
      <c r="M55" s="39">
        <v>3189.5309999999999</v>
      </c>
      <c r="N55" s="11">
        <v>8</v>
      </c>
      <c r="O55" s="25">
        <v>0.61538461538461542</v>
      </c>
      <c r="P55" s="37">
        <v>8</v>
      </c>
      <c r="Q55" s="39">
        <v>867.77700000000004</v>
      </c>
      <c r="R55" s="40">
        <v>307629.73</v>
      </c>
      <c r="S55" s="6">
        <v>354.50320762131281</v>
      </c>
    </row>
    <row r="56" spans="1:19" x14ac:dyDescent="0.2">
      <c r="A56" s="1">
        <v>39845</v>
      </c>
      <c r="B56" s="38">
        <v>28</v>
      </c>
      <c r="C56" s="39">
        <v>34140.230000000003</v>
      </c>
      <c r="D56" s="11">
        <v>24</v>
      </c>
      <c r="E56" s="25">
        <f t="shared" si="6"/>
        <v>0.8571428571428571</v>
      </c>
      <c r="F56" s="37">
        <v>16</v>
      </c>
      <c r="G56" s="39">
        <v>1612.75</v>
      </c>
      <c r="H56" s="68">
        <v>604287.81999999995</v>
      </c>
      <c r="I56" s="69">
        <f t="shared" si="3"/>
        <v>374.6940443342117</v>
      </c>
      <c r="K56" s="1">
        <v>42401</v>
      </c>
      <c r="L56" s="38">
        <v>26</v>
      </c>
      <c r="M56" s="39">
        <v>23819.85</v>
      </c>
      <c r="N56" s="11">
        <v>13</v>
      </c>
      <c r="O56" s="25">
        <f t="shared" ref="O56:O75" si="7">N56/L56</f>
        <v>0.5</v>
      </c>
      <c r="P56" s="37">
        <v>18</v>
      </c>
      <c r="Q56" s="39">
        <v>2379.29</v>
      </c>
      <c r="R56" s="40">
        <v>519939.15</v>
      </c>
      <c r="S56" s="6">
        <f t="shared" ref="S56:S75" si="8">R56/Q56</f>
        <v>218.52701856436164</v>
      </c>
    </row>
    <row r="57" spans="1:19" x14ac:dyDescent="0.2">
      <c r="A57" s="1">
        <v>39873</v>
      </c>
      <c r="B57" s="38">
        <v>45</v>
      </c>
      <c r="C57" s="39">
        <v>41747.129999999997</v>
      </c>
      <c r="D57" s="11">
        <v>6</v>
      </c>
      <c r="E57" s="25">
        <f t="shared" si="6"/>
        <v>0.13333333333333333</v>
      </c>
      <c r="F57" s="37">
        <v>6</v>
      </c>
      <c r="G57" s="39">
        <v>2681.87</v>
      </c>
      <c r="H57" s="68">
        <v>1356772.99</v>
      </c>
      <c r="I57" s="69">
        <f t="shared" si="3"/>
        <v>505.90557707868021</v>
      </c>
      <c r="K57" s="1">
        <v>42430</v>
      </c>
      <c r="L57" s="38">
        <v>7</v>
      </c>
      <c r="M57" s="39">
        <v>5921</v>
      </c>
      <c r="N57" s="11">
        <v>3</v>
      </c>
      <c r="O57" s="25">
        <f t="shared" si="7"/>
        <v>0.42857142857142855</v>
      </c>
      <c r="P57" s="37">
        <v>3</v>
      </c>
      <c r="Q57" s="39">
        <v>240</v>
      </c>
      <c r="R57" s="40">
        <v>47190</v>
      </c>
      <c r="S57" s="6">
        <f t="shared" si="8"/>
        <v>196.625</v>
      </c>
    </row>
    <row r="58" spans="1:19" x14ac:dyDescent="0.2">
      <c r="A58" s="1">
        <v>39904</v>
      </c>
      <c r="B58" s="38">
        <v>64</v>
      </c>
      <c r="C58" s="39">
        <v>69340.56</v>
      </c>
      <c r="D58" s="11">
        <v>20</v>
      </c>
      <c r="E58" s="25">
        <f t="shared" si="6"/>
        <v>0.3125</v>
      </c>
      <c r="F58" s="37">
        <v>9</v>
      </c>
      <c r="G58" s="39">
        <v>760.07</v>
      </c>
      <c r="H58" s="68">
        <v>773943.34</v>
      </c>
      <c r="I58" s="69">
        <v>1018.2527135658556</v>
      </c>
      <c r="K58" s="1">
        <v>42461</v>
      </c>
      <c r="L58" s="38">
        <v>7</v>
      </c>
      <c r="M58" s="39">
        <v>9360.5740000000005</v>
      </c>
      <c r="N58" s="11">
        <v>3</v>
      </c>
      <c r="O58" s="25">
        <f t="shared" si="7"/>
        <v>0.42857142857142855</v>
      </c>
      <c r="P58" s="37">
        <v>4</v>
      </c>
      <c r="Q58" s="39">
        <v>643.79399999999998</v>
      </c>
      <c r="R58" s="40">
        <v>139880.5</v>
      </c>
      <c r="S58" s="6">
        <f t="shared" si="8"/>
        <v>217.2752464297586</v>
      </c>
    </row>
    <row r="59" spans="1:19" x14ac:dyDescent="0.2">
      <c r="A59" s="1">
        <v>39934</v>
      </c>
      <c r="B59" s="38">
        <v>62</v>
      </c>
      <c r="C59" s="39">
        <v>47678.368999999999</v>
      </c>
      <c r="D59" s="11">
        <v>28</v>
      </c>
      <c r="E59" s="25">
        <f t="shared" si="6"/>
        <v>0.45161290322580644</v>
      </c>
      <c r="F59" s="37">
        <v>30</v>
      </c>
      <c r="G59" s="39">
        <v>11306.49</v>
      </c>
      <c r="H59" s="68">
        <v>3758375.82</v>
      </c>
      <c r="I59" s="69">
        <v>332.40871570222055</v>
      </c>
      <c r="K59" s="1">
        <v>42491</v>
      </c>
      <c r="L59" s="38">
        <v>18</v>
      </c>
      <c r="M59" s="39">
        <v>38210.347000000002</v>
      </c>
      <c r="N59" s="11">
        <v>2</v>
      </c>
      <c r="O59" s="25">
        <f t="shared" si="7"/>
        <v>0.1111111111111111</v>
      </c>
      <c r="P59" s="37">
        <v>4</v>
      </c>
      <c r="Q59" s="39">
        <v>1489.0170000000001</v>
      </c>
      <c r="R59" s="40">
        <v>312958.3</v>
      </c>
      <c r="S59" s="6">
        <f t="shared" si="8"/>
        <v>210.17778843357729</v>
      </c>
    </row>
    <row r="60" spans="1:19" x14ac:dyDescent="0.2">
      <c r="A60" s="1">
        <v>39965</v>
      </c>
      <c r="B60" s="38">
        <v>11</v>
      </c>
      <c r="C60" s="39">
        <v>6524.5020000000004</v>
      </c>
      <c r="D60" s="11">
        <v>11</v>
      </c>
      <c r="E60" s="25">
        <f t="shared" si="6"/>
        <v>1</v>
      </c>
      <c r="F60" s="37">
        <v>11</v>
      </c>
      <c r="G60" s="39">
        <v>477.50200000000001</v>
      </c>
      <c r="H60" s="68">
        <v>1441487.29</v>
      </c>
      <c r="I60" s="69">
        <v>3018.8089055124378</v>
      </c>
      <c r="K60" s="1">
        <v>42522</v>
      </c>
      <c r="L60" s="38">
        <v>9</v>
      </c>
      <c r="M60" s="39">
        <v>4657.46</v>
      </c>
      <c r="N60" s="11">
        <v>8</v>
      </c>
      <c r="O60" s="25">
        <f t="shared" si="7"/>
        <v>0.88888888888888884</v>
      </c>
      <c r="P60" s="37">
        <v>3</v>
      </c>
      <c r="Q60" s="39">
        <v>173</v>
      </c>
      <c r="R60" s="40">
        <v>31100</v>
      </c>
      <c r="S60" s="6">
        <f t="shared" si="8"/>
        <v>179.76878612716763</v>
      </c>
    </row>
    <row r="61" spans="1:19" x14ac:dyDescent="0.2">
      <c r="A61" s="1">
        <v>39995</v>
      </c>
      <c r="B61" s="38">
        <v>49</v>
      </c>
      <c r="C61" s="39">
        <v>49772.731</v>
      </c>
      <c r="D61" s="11">
        <v>25</v>
      </c>
      <c r="E61" s="25">
        <f t="shared" si="6"/>
        <v>0.51020408163265307</v>
      </c>
      <c r="F61" s="37">
        <v>25</v>
      </c>
      <c r="G61" s="39">
        <v>5308.0010000000002</v>
      </c>
      <c r="H61" s="68">
        <v>3236428.98</v>
      </c>
      <c r="I61" s="69">
        <v>609.72652039816865</v>
      </c>
      <c r="K61" s="1">
        <v>42552</v>
      </c>
      <c r="L61" s="38">
        <v>2</v>
      </c>
      <c r="M61" s="39">
        <v>587</v>
      </c>
      <c r="N61" s="11">
        <v>2</v>
      </c>
      <c r="O61" s="25">
        <f t="shared" si="7"/>
        <v>1</v>
      </c>
      <c r="P61" s="37">
        <v>2</v>
      </c>
      <c r="Q61" s="39">
        <v>294</v>
      </c>
      <c r="R61" s="40">
        <v>59150</v>
      </c>
      <c r="S61" s="6">
        <f t="shared" si="8"/>
        <v>201.1904761904762</v>
      </c>
    </row>
    <row r="62" spans="1:19" x14ac:dyDescent="0.2">
      <c r="A62" s="1">
        <v>40026</v>
      </c>
      <c r="B62" s="38">
        <v>43</v>
      </c>
      <c r="C62" s="39">
        <v>12610.401</v>
      </c>
      <c r="D62" s="11">
        <v>45</v>
      </c>
      <c r="E62" s="25">
        <v>1.0465116279069768</v>
      </c>
      <c r="F62" s="37">
        <v>31</v>
      </c>
      <c r="G62" s="39">
        <v>2621.8330000000001</v>
      </c>
      <c r="H62" s="68">
        <v>7324454.3799999999</v>
      </c>
      <c r="I62" s="69">
        <v>2793.6387939277597</v>
      </c>
      <c r="K62" s="1">
        <v>42583</v>
      </c>
      <c r="L62" s="38">
        <v>14</v>
      </c>
      <c r="M62" s="39">
        <v>25314.43</v>
      </c>
      <c r="N62" s="11">
        <v>3</v>
      </c>
      <c r="O62" s="25">
        <f t="shared" si="7"/>
        <v>0.21428571428571427</v>
      </c>
      <c r="P62" s="37">
        <v>3</v>
      </c>
      <c r="Q62" s="39">
        <v>678.43</v>
      </c>
      <c r="R62" s="40">
        <v>343132.91</v>
      </c>
      <c r="S62" s="6">
        <f t="shared" si="8"/>
        <v>505.77496572969943</v>
      </c>
    </row>
    <row r="63" spans="1:19" x14ac:dyDescent="0.2">
      <c r="A63" s="1">
        <v>40057</v>
      </c>
      <c r="B63" s="38">
        <v>5</v>
      </c>
      <c r="C63" s="39">
        <v>1339.8920000000001</v>
      </c>
      <c r="D63" s="11">
        <v>3</v>
      </c>
      <c r="E63" s="25">
        <v>0.6</v>
      </c>
      <c r="F63" s="37">
        <v>3</v>
      </c>
      <c r="G63" s="39">
        <v>47.091999999999999</v>
      </c>
      <c r="H63" s="68">
        <v>29932</v>
      </c>
      <c r="I63" s="69">
        <v>635.6068971375181</v>
      </c>
      <c r="K63" s="1">
        <v>42614</v>
      </c>
      <c r="L63" s="38">
        <v>21</v>
      </c>
      <c r="M63" s="39">
        <v>15373.48</v>
      </c>
      <c r="N63" s="11">
        <v>5</v>
      </c>
      <c r="O63" s="25">
        <f t="shared" si="7"/>
        <v>0.23809523809523808</v>
      </c>
      <c r="P63" s="37">
        <v>5</v>
      </c>
      <c r="Q63" s="39">
        <v>764.97400000000005</v>
      </c>
      <c r="R63" s="40">
        <v>156244.79999999999</v>
      </c>
      <c r="S63" s="6">
        <f t="shared" si="8"/>
        <v>204.24851040688961</v>
      </c>
    </row>
    <row r="64" spans="1:19" x14ac:dyDescent="0.2">
      <c r="A64" s="1">
        <v>40087</v>
      </c>
      <c r="B64" s="38">
        <v>46</v>
      </c>
      <c r="C64" s="39">
        <v>17609.761999999999</v>
      </c>
      <c r="D64" s="11">
        <v>57</v>
      </c>
      <c r="E64" s="25">
        <v>1.2391304347826086</v>
      </c>
      <c r="F64" s="37">
        <v>29</v>
      </c>
      <c r="G64" s="39">
        <v>1604.742</v>
      </c>
      <c r="H64" s="68">
        <v>12131040.07</v>
      </c>
      <c r="I64" s="69">
        <v>7559.4955886989937</v>
      </c>
      <c r="K64" s="1">
        <v>42644</v>
      </c>
      <c r="L64" s="38">
        <v>2</v>
      </c>
      <c r="M64" s="39">
        <v>45</v>
      </c>
      <c r="N64" s="11">
        <v>2</v>
      </c>
      <c r="O64" s="25">
        <f t="shared" si="7"/>
        <v>1</v>
      </c>
      <c r="P64" s="37">
        <v>2</v>
      </c>
      <c r="Q64" s="39">
        <v>45</v>
      </c>
      <c r="R64" s="40">
        <v>6500</v>
      </c>
      <c r="S64" s="6">
        <f t="shared" si="8"/>
        <v>144.44444444444446</v>
      </c>
    </row>
    <row r="65" spans="1:19" x14ac:dyDescent="0.2">
      <c r="A65" s="1">
        <v>40118</v>
      </c>
      <c r="B65" s="38">
        <v>25</v>
      </c>
      <c r="C65" s="39">
        <v>19754.79</v>
      </c>
      <c r="D65" s="11">
        <v>17</v>
      </c>
      <c r="E65" s="25">
        <f>D65/B65</f>
        <v>0.68</v>
      </c>
      <c r="F65" s="37">
        <v>13</v>
      </c>
      <c r="G65" s="39">
        <v>1382.0260000000001</v>
      </c>
      <c r="H65" s="68">
        <v>2654065.89</v>
      </c>
      <c r="I65" s="69">
        <f>H65/G65</f>
        <v>1920.4167577165697</v>
      </c>
      <c r="K65" s="1">
        <v>42675</v>
      </c>
      <c r="L65" s="38">
        <v>8</v>
      </c>
      <c r="M65" s="39">
        <v>5354.6970000000001</v>
      </c>
      <c r="N65" s="11">
        <v>2</v>
      </c>
      <c r="O65" s="25">
        <f t="shared" si="7"/>
        <v>0.25</v>
      </c>
      <c r="P65" s="37">
        <v>2</v>
      </c>
      <c r="Q65" s="39">
        <v>646</v>
      </c>
      <c r="R65" s="40">
        <v>131225</v>
      </c>
      <c r="S65" s="6">
        <f t="shared" si="8"/>
        <v>203.13467492260062</v>
      </c>
    </row>
    <row r="66" spans="1:19" x14ac:dyDescent="0.2">
      <c r="A66" s="1">
        <v>40148</v>
      </c>
      <c r="B66" s="38">
        <v>67</v>
      </c>
      <c r="C66" s="39">
        <v>70732.918000000005</v>
      </c>
      <c r="D66" s="11">
        <v>51</v>
      </c>
      <c r="E66" s="25">
        <f>D66/B66</f>
        <v>0.76119402985074625</v>
      </c>
      <c r="F66" s="37">
        <v>40</v>
      </c>
      <c r="G66" s="39">
        <v>8016.3280000000004</v>
      </c>
      <c r="H66" s="68">
        <v>9445466.5500000007</v>
      </c>
      <c r="I66" s="69">
        <f>H66/G66</f>
        <v>1178.2784524285933</v>
      </c>
      <c r="K66" s="1">
        <v>42705</v>
      </c>
      <c r="L66" s="38">
        <v>34</v>
      </c>
      <c r="M66" s="39">
        <v>34792.53</v>
      </c>
      <c r="N66" s="11">
        <v>12</v>
      </c>
      <c r="O66" s="25">
        <f t="shared" si="7"/>
        <v>0.35294117647058826</v>
      </c>
      <c r="P66" s="37">
        <v>14</v>
      </c>
      <c r="Q66" s="39">
        <v>1975.0650000000001</v>
      </c>
      <c r="R66" s="40">
        <v>449627.61</v>
      </c>
      <c r="S66" s="6">
        <f t="shared" si="8"/>
        <v>227.65205702090816</v>
      </c>
    </row>
    <row r="67" spans="1:19" x14ac:dyDescent="0.2">
      <c r="A67" s="1">
        <v>40179</v>
      </c>
      <c r="B67" s="38">
        <v>53</v>
      </c>
      <c r="C67" s="39">
        <v>38771.489000000001</v>
      </c>
      <c r="D67" s="11">
        <v>32</v>
      </c>
      <c r="E67" s="25">
        <f t="shared" ref="E67:E102" si="9">D67/B67</f>
        <v>0.60377358490566035</v>
      </c>
      <c r="F67" s="37">
        <v>31</v>
      </c>
      <c r="G67" s="39">
        <v>8109.4589999999998</v>
      </c>
      <c r="H67" s="40">
        <v>4099665.49</v>
      </c>
      <c r="I67" s="6">
        <f t="shared" ref="I67:I102" si="10">H67/G67</f>
        <v>505.54118221696422</v>
      </c>
      <c r="K67" s="1">
        <v>42736</v>
      </c>
      <c r="L67" s="38">
        <v>9</v>
      </c>
      <c r="M67" s="39">
        <v>11347.93</v>
      </c>
      <c r="N67" s="11">
        <v>2</v>
      </c>
      <c r="O67" s="25">
        <f t="shared" si="7"/>
        <v>0.22222222222222221</v>
      </c>
      <c r="P67" s="37">
        <v>2</v>
      </c>
      <c r="Q67" s="39">
        <v>240.15</v>
      </c>
      <c r="R67" s="40">
        <v>48134.25</v>
      </c>
      <c r="S67" s="6">
        <f t="shared" si="8"/>
        <v>200.43410368519676</v>
      </c>
    </row>
    <row r="68" spans="1:19" x14ac:dyDescent="0.2">
      <c r="A68" s="1">
        <v>40210</v>
      </c>
      <c r="B68" s="38">
        <v>20</v>
      </c>
      <c r="C68" s="39">
        <v>6217.2610000000004</v>
      </c>
      <c r="D68" s="11">
        <v>13</v>
      </c>
      <c r="E68" s="25">
        <f t="shared" si="9"/>
        <v>0.65</v>
      </c>
      <c r="F68" s="37">
        <v>13</v>
      </c>
      <c r="G68" s="39">
        <v>1704.241</v>
      </c>
      <c r="H68" s="40">
        <v>6303884.9800000004</v>
      </c>
      <c r="I68" s="6">
        <f t="shared" si="10"/>
        <v>3698.9398682463338</v>
      </c>
      <c r="K68" s="1">
        <v>42767</v>
      </c>
      <c r="L68" s="38">
        <v>4</v>
      </c>
      <c r="M68" s="39">
        <v>1210.261</v>
      </c>
      <c r="N68" s="11">
        <v>3</v>
      </c>
      <c r="O68" s="25">
        <f t="shared" si="7"/>
        <v>0.75</v>
      </c>
      <c r="P68" s="37">
        <v>3</v>
      </c>
      <c r="Q68" s="39">
        <v>139.15100000000001</v>
      </c>
      <c r="R68" s="40">
        <v>38986.15</v>
      </c>
      <c r="S68" s="6">
        <f t="shared" si="8"/>
        <v>280.17154026920394</v>
      </c>
    </row>
    <row r="69" spans="1:19" x14ac:dyDescent="0.2">
      <c r="A69" s="1">
        <v>40238</v>
      </c>
      <c r="B69" s="38">
        <v>23</v>
      </c>
      <c r="C69" s="39">
        <v>18752.018</v>
      </c>
      <c r="D69" s="11">
        <v>15</v>
      </c>
      <c r="E69" s="25">
        <f t="shared" si="9"/>
        <v>0.65217391304347827</v>
      </c>
      <c r="F69" s="37">
        <v>16</v>
      </c>
      <c r="G69" s="39">
        <v>2570.538</v>
      </c>
      <c r="H69" s="40">
        <v>4826740.5599999996</v>
      </c>
      <c r="I69" s="6">
        <f t="shared" si="10"/>
        <v>1877.716089005492</v>
      </c>
      <c r="K69" s="1">
        <v>42795</v>
      </c>
      <c r="L69" s="38">
        <v>37</v>
      </c>
      <c r="M69" s="39">
        <v>8869.25</v>
      </c>
      <c r="N69" s="11">
        <v>21</v>
      </c>
      <c r="O69" s="25">
        <f t="shared" si="7"/>
        <v>0.56756756756756754</v>
      </c>
      <c r="P69" s="37">
        <v>21</v>
      </c>
      <c r="Q69" s="39">
        <v>1008.22</v>
      </c>
      <c r="R69" s="40">
        <v>440516</v>
      </c>
      <c r="S69" s="6">
        <f t="shared" si="8"/>
        <v>436.92448076808631</v>
      </c>
    </row>
    <row r="70" spans="1:19" x14ac:dyDescent="0.2">
      <c r="A70" s="1">
        <v>40269</v>
      </c>
      <c r="B70" s="38">
        <v>63</v>
      </c>
      <c r="C70" s="39">
        <v>19388.407999999999</v>
      </c>
      <c r="D70" s="11">
        <v>51</v>
      </c>
      <c r="E70" s="25">
        <f t="shared" si="9"/>
        <v>0.80952380952380953</v>
      </c>
      <c r="F70" s="37">
        <v>48</v>
      </c>
      <c r="G70" s="39">
        <v>2614.4209999999998</v>
      </c>
      <c r="H70" s="40">
        <v>3471860.47</v>
      </c>
      <c r="I70" s="6">
        <f t="shared" si="10"/>
        <v>1327.9653391707</v>
      </c>
      <c r="K70" s="1">
        <v>42826</v>
      </c>
      <c r="L70" s="38">
        <v>6</v>
      </c>
      <c r="M70" s="39">
        <v>7481.35</v>
      </c>
      <c r="N70" s="11">
        <v>2</v>
      </c>
      <c r="O70" s="25">
        <f t="shared" si="7"/>
        <v>0.33333333333333331</v>
      </c>
      <c r="P70" s="37">
        <v>1</v>
      </c>
      <c r="Q70" s="39">
        <v>135.08000000000001</v>
      </c>
      <c r="R70" s="40">
        <v>30393</v>
      </c>
      <c r="S70" s="6">
        <f t="shared" si="8"/>
        <v>224.99999999999997</v>
      </c>
    </row>
    <row r="71" spans="1:19" x14ac:dyDescent="0.2">
      <c r="A71" s="1">
        <v>40299</v>
      </c>
      <c r="B71" s="38">
        <v>63</v>
      </c>
      <c r="C71" s="39">
        <v>61447.218000000001</v>
      </c>
      <c r="D71" s="11">
        <v>16</v>
      </c>
      <c r="E71" s="25">
        <f t="shared" si="9"/>
        <v>0.25396825396825395</v>
      </c>
      <c r="F71" s="37">
        <v>17</v>
      </c>
      <c r="G71" s="39">
        <v>4380.8739999999998</v>
      </c>
      <c r="H71" s="40">
        <v>1820157.4</v>
      </c>
      <c r="I71" s="6">
        <f t="shared" si="10"/>
        <v>415.47814431549506</v>
      </c>
      <c r="K71" s="1">
        <v>42856</v>
      </c>
      <c r="L71" s="38">
        <v>27</v>
      </c>
      <c r="M71" s="39">
        <v>24730.67</v>
      </c>
      <c r="N71" s="11">
        <v>4</v>
      </c>
      <c r="O71" s="25">
        <f t="shared" si="7"/>
        <v>0.14814814814814814</v>
      </c>
      <c r="P71" s="37">
        <v>4</v>
      </c>
      <c r="Q71" s="39">
        <v>630</v>
      </c>
      <c r="R71" s="40">
        <v>169770</v>
      </c>
      <c r="S71" s="6">
        <f t="shared" si="8"/>
        <v>269.47619047619048</v>
      </c>
    </row>
    <row r="72" spans="1:19" x14ac:dyDescent="0.2">
      <c r="A72" s="1">
        <v>40330</v>
      </c>
      <c r="B72" s="38">
        <v>48</v>
      </c>
      <c r="C72" s="39">
        <v>39124.129999999997</v>
      </c>
      <c r="D72" s="11">
        <v>19</v>
      </c>
      <c r="E72" s="25">
        <f t="shared" si="9"/>
        <v>0.39583333333333331</v>
      </c>
      <c r="F72" s="37">
        <v>20</v>
      </c>
      <c r="G72" s="39">
        <v>2353.46</v>
      </c>
      <c r="H72" s="40">
        <v>6072056.3899999997</v>
      </c>
      <c r="I72" s="6">
        <f t="shared" si="10"/>
        <v>2580.055063608474</v>
      </c>
      <c r="K72" s="1">
        <v>42887</v>
      </c>
      <c r="L72" s="38">
        <v>4</v>
      </c>
      <c r="M72" s="39">
        <v>1689</v>
      </c>
      <c r="N72" s="11">
        <v>3</v>
      </c>
      <c r="O72" s="25">
        <f t="shared" si="7"/>
        <v>0.75</v>
      </c>
      <c r="P72" s="37">
        <v>3</v>
      </c>
      <c r="Q72" s="39">
        <v>196</v>
      </c>
      <c r="R72" s="40">
        <v>76944</v>
      </c>
      <c r="S72" s="6">
        <f t="shared" si="8"/>
        <v>392.57142857142856</v>
      </c>
    </row>
    <row r="73" spans="1:19" x14ac:dyDescent="0.2">
      <c r="A73" s="1">
        <v>40360</v>
      </c>
      <c r="B73" s="38">
        <v>29</v>
      </c>
      <c r="C73" s="39">
        <v>2924.1289999999999</v>
      </c>
      <c r="D73" s="11">
        <v>25</v>
      </c>
      <c r="E73" s="25">
        <f t="shared" si="9"/>
        <v>0.86206896551724133</v>
      </c>
      <c r="F73" s="37">
        <v>25</v>
      </c>
      <c r="G73" s="39">
        <v>1380.71</v>
      </c>
      <c r="H73" s="40">
        <v>4596455.32</v>
      </c>
      <c r="I73" s="6">
        <f t="shared" si="10"/>
        <v>3329.051951532183</v>
      </c>
      <c r="K73" s="1">
        <v>42917</v>
      </c>
      <c r="L73" s="38">
        <v>29</v>
      </c>
      <c r="M73" s="39">
        <v>14018.596</v>
      </c>
      <c r="N73" s="11">
        <v>15</v>
      </c>
      <c r="O73" s="25">
        <f t="shared" si="7"/>
        <v>0.51724137931034486</v>
      </c>
      <c r="P73" s="37">
        <v>14</v>
      </c>
      <c r="Q73" s="39">
        <v>7958.4129999999996</v>
      </c>
      <c r="R73" s="40">
        <v>1712568.8</v>
      </c>
      <c r="S73" s="6">
        <f t="shared" si="8"/>
        <v>215.18973694881129</v>
      </c>
    </row>
    <row r="74" spans="1:19" x14ac:dyDescent="0.2">
      <c r="A74" s="1">
        <v>40391</v>
      </c>
      <c r="B74" s="38">
        <v>39</v>
      </c>
      <c r="C74" s="39">
        <v>25806.82</v>
      </c>
      <c r="D74" s="11">
        <v>25</v>
      </c>
      <c r="E74" s="25">
        <f t="shared" si="9"/>
        <v>0.64102564102564108</v>
      </c>
      <c r="F74" s="37">
        <v>26</v>
      </c>
      <c r="G74" s="39">
        <v>6898.42</v>
      </c>
      <c r="H74" s="40">
        <v>3716759.96</v>
      </c>
      <c r="I74" s="6">
        <f t="shared" si="10"/>
        <v>538.78423755004769</v>
      </c>
      <c r="K74" s="1">
        <v>42948</v>
      </c>
      <c r="L74" s="38">
        <v>11</v>
      </c>
      <c r="M74" s="39">
        <v>10096.52</v>
      </c>
      <c r="N74" s="11">
        <v>7</v>
      </c>
      <c r="O74" s="25">
        <f t="shared" si="7"/>
        <v>0.63636363636363635</v>
      </c>
      <c r="P74" s="37">
        <v>7</v>
      </c>
      <c r="Q74" s="39">
        <v>1089.52</v>
      </c>
      <c r="R74" s="40">
        <v>214435</v>
      </c>
      <c r="S74" s="6">
        <f t="shared" si="8"/>
        <v>196.81602907702475</v>
      </c>
    </row>
    <row r="75" spans="1:19" x14ac:dyDescent="0.2">
      <c r="A75" s="1">
        <v>40422</v>
      </c>
      <c r="B75" s="38">
        <v>43</v>
      </c>
      <c r="C75" s="39">
        <v>46609.856</v>
      </c>
      <c r="D75" s="11">
        <v>22</v>
      </c>
      <c r="E75" s="25">
        <f t="shared" si="9"/>
        <v>0.51162790697674421</v>
      </c>
      <c r="F75" s="37">
        <v>21</v>
      </c>
      <c r="G75" s="39">
        <v>977.875</v>
      </c>
      <c r="H75" s="40">
        <v>1121923.8600000001</v>
      </c>
      <c r="I75" s="6">
        <f t="shared" si="10"/>
        <v>1147.3080506199669</v>
      </c>
      <c r="K75" s="1">
        <v>42979</v>
      </c>
      <c r="L75" s="38">
        <v>15</v>
      </c>
      <c r="M75" s="39">
        <v>6510.95</v>
      </c>
      <c r="N75" s="11">
        <v>6</v>
      </c>
      <c r="O75" s="25">
        <f t="shared" si="7"/>
        <v>0.4</v>
      </c>
      <c r="P75" s="37">
        <v>4</v>
      </c>
      <c r="Q75" s="39">
        <v>111.5</v>
      </c>
      <c r="R75" s="40">
        <v>17075</v>
      </c>
      <c r="S75" s="6">
        <f t="shared" si="8"/>
        <v>153.13901345291481</v>
      </c>
    </row>
    <row r="76" spans="1:19" x14ac:dyDescent="0.2">
      <c r="A76" s="1">
        <v>40452</v>
      </c>
      <c r="B76" s="38">
        <v>46</v>
      </c>
      <c r="C76" s="39">
        <v>26701.987000000001</v>
      </c>
      <c r="D76" s="11">
        <v>28</v>
      </c>
      <c r="E76" s="25">
        <f t="shared" si="9"/>
        <v>0.60869565217391308</v>
      </c>
      <c r="F76" s="37">
        <v>29</v>
      </c>
      <c r="G76" s="39">
        <v>3103.9470000000001</v>
      </c>
      <c r="H76" s="40">
        <v>2705881.52</v>
      </c>
      <c r="I76" s="6">
        <f t="shared" si="10"/>
        <v>871.75506540543381</v>
      </c>
      <c r="K76" s="1">
        <v>43009</v>
      </c>
      <c r="L76" s="38">
        <v>0</v>
      </c>
      <c r="M76" s="39">
        <v>0</v>
      </c>
      <c r="N76" s="11">
        <v>0</v>
      </c>
      <c r="O76" s="6">
        <v>0</v>
      </c>
      <c r="P76" s="37">
        <v>0</v>
      </c>
      <c r="Q76" s="39">
        <v>0</v>
      </c>
      <c r="R76" s="40">
        <v>0</v>
      </c>
      <c r="S76" s="6">
        <v>0</v>
      </c>
    </row>
    <row r="77" spans="1:19" x14ac:dyDescent="0.2">
      <c r="A77" s="1">
        <v>40483</v>
      </c>
      <c r="B77" s="38">
        <v>39</v>
      </c>
      <c r="C77" s="39">
        <v>32525.955000000002</v>
      </c>
      <c r="D77" s="11">
        <v>20</v>
      </c>
      <c r="E77" s="25">
        <f t="shared" si="9"/>
        <v>0.51282051282051277</v>
      </c>
      <c r="F77" s="37">
        <v>19</v>
      </c>
      <c r="G77" s="39">
        <v>2485.56</v>
      </c>
      <c r="H77" s="40">
        <v>6592803.5700000003</v>
      </c>
      <c r="I77" s="6">
        <f t="shared" si="10"/>
        <v>2652.4419326027132</v>
      </c>
      <c r="K77" s="1">
        <v>43040</v>
      </c>
      <c r="L77" s="38">
        <v>11</v>
      </c>
      <c r="M77" s="39">
        <v>18097.2</v>
      </c>
      <c r="N77" s="11">
        <v>4</v>
      </c>
      <c r="O77" s="25">
        <f t="shared" ref="O77:O103" si="11">N77/L77</f>
        <v>0.36363636363636365</v>
      </c>
      <c r="P77" s="37">
        <v>4</v>
      </c>
      <c r="Q77" s="39">
        <v>913</v>
      </c>
      <c r="R77" s="40">
        <v>281157</v>
      </c>
      <c r="S77" s="6">
        <f t="shared" ref="S77:S103" si="12">R77/Q77</f>
        <v>307.94852135815989</v>
      </c>
    </row>
    <row r="78" spans="1:19" x14ac:dyDescent="0.2">
      <c r="A78" s="1">
        <v>40513</v>
      </c>
      <c r="B78" s="38">
        <v>51</v>
      </c>
      <c r="C78" s="39">
        <v>14392.032999999999</v>
      </c>
      <c r="D78" s="11">
        <v>23</v>
      </c>
      <c r="E78" s="25">
        <f t="shared" si="9"/>
        <v>0.45098039215686275</v>
      </c>
      <c r="F78" s="37">
        <v>23</v>
      </c>
      <c r="G78" s="39">
        <v>5399.4840000000004</v>
      </c>
      <c r="H78" s="40">
        <v>2864918.74</v>
      </c>
      <c r="I78" s="6">
        <f t="shared" si="10"/>
        <v>530.59120834509372</v>
      </c>
      <c r="K78" s="1">
        <v>43070</v>
      </c>
      <c r="L78" s="38">
        <v>7</v>
      </c>
      <c r="M78" s="39">
        <v>48723.266000000003</v>
      </c>
      <c r="N78" s="11">
        <v>5</v>
      </c>
      <c r="O78" s="25">
        <f t="shared" si="11"/>
        <v>0.7142857142857143</v>
      </c>
      <c r="P78" s="37">
        <v>4</v>
      </c>
      <c r="Q78" s="39">
        <v>232.876</v>
      </c>
      <c r="R78" s="40">
        <v>63258.78</v>
      </c>
      <c r="S78" s="6">
        <f t="shared" si="12"/>
        <v>271.64147443274533</v>
      </c>
    </row>
    <row r="79" spans="1:19" x14ac:dyDescent="0.2">
      <c r="A79" s="1">
        <v>40544</v>
      </c>
      <c r="B79" s="38">
        <v>58</v>
      </c>
      <c r="C79" s="39">
        <v>79128.831999999995</v>
      </c>
      <c r="D79" s="11">
        <v>20</v>
      </c>
      <c r="E79" s="25">
        <f t="shared" si="9"/>
        <v>0.34482758620689657</v>
      </c>
      <c r="F79" s="37">
        <v>23</v>
      </c>
      <c r="G79" s="39">
        <v>5334.78</v>
      </c>
      <c r="H79" s="40">
        <v>2216371.6800000002</v>
      </c>
      <c r="I79" s="6">
        <f t="shared" si="10"/>
        <v>415.45699728948529</v>
      </c>
      <c r="K79" s="1">
        <v>43101</v>
      </c>
      <c r="L79" s="38">
        <v>32</v>
      </c>
      <c r="M79" s="39">
        <v>34814.351999999999</v>
      </c>
      <c r="N79" s="11">
        <v>12</v>
      </c>
      <c r="O79" s="25">
        <f t="shared" si="11"/>
        <v>0.375</v>
      </c>
      <c r="P79" s="37">
        <v>11</v>
      </c>
      <c r="Q79" s="39">
        <v>1623.78</v>
      </c>
      <c r="R79" s="40">
        <v>374166.73</v>
      </c>
      <c r="S79" s="6">
        <f t="shared" si="12"/>
        <v>230.42944857061917</v>
      </c>
    </row>
    <row r="80" spans="1:19" x14ac:dyDescent="0.2">
      <c r="A80" s="1">
        <v>40575</v>
      </c>
      <c r="B80" s="38">
        <v>17</v>
      </c>
      <c r="C80" s="39">
        <v>7385.0280000000002</v>
      </c>
      <c r="D80" s="11">
        <v>10</v>
      </c>
      <c r="E80" s="25">
        <f t="shared" si="9"/>
        <v>0.58823529411764708</v>
      </c>
      <c r="F80" s="37">
        <v>11</v>
      </c>
      <c r="G80" s="39">
        <v>844</v>
      </c>
      <c r="H80" s="40">
        <v>604518.9</v>
      </c>
      <c r="I80" s="6">
        <f t="shared" si="10"/>
        <v>716.25462085308061</v>
      </c>
      <c r="K80" s="1">
        <v>43132</v>
      </c>
      <c r="L80" s="38">
        <v>6</v>
      </c>
      <c r="M80" s="39">
        <v>8821</v>
      </c>
      <c r="N80" s="11">
        <v>4</v>
      </c>
      <c r="O80" s="25">
        <f t="shared" si="11"/>
        <v>0.66666666666666663</v>
      </c>
      <c r="P80" s="37">
        <v>4</v>
      </c>
      <c r="Q80" s="39">
        <v>579.29999999999995</v>
      </c>
      <c r="R80" s="40">
        <v>178637.5</v>
      </c>
      <c r="S80" s="6">
        <f t="shared" si="12"/>
        <v>308.36785775936477</v>
      </c>
    </row>
    <row r="81" spans="1:19" x14ac:dyDescent="0.2">
      <c r="A81" s="1">
        <v>40603</v>
      </c>
      <c r="B81" s="38">
        <v>159</v>
      </c>
      <c r="C81" s="39">
        <v>232779.07500000001</v>
      </c>
      <c r="D81" s="11">
        <v>35</v>
      </c>
      <c r="E81" s="25">
        <f t="shared" si="9"/>
        <v>0.22012578616352202</v>
      </c>
      <c r="F81" s="37">
        <v>32</v>
      </c>
      <c r="G81" s="39">
        <v>15882.486999999999</v>
      </c>
      <c r="H81" s="40">
        <v>11572567.17</v>
      </c>
      <c r="I81" s="6">
        <f t="shared" si="10"/>
        <v>728.63696787537117</v>
      </c>
      <c r="K81" s="1">
        <v>43160</v>
      </c>
      <c r="L81" s="38">
        <v>9</v>
      </c>
      <c r="M81" s="39">
        <v>5229.96</v>
      </c>
      <c r="N81" s="11">
        <v>5</v>
      </c>
      <c r="O81" s="25">
        <f t="shared" si="11"/>
        <v>0.55555555555555558</v>
      </c>
      <c r="P81" s="37">
        <v>5</v>
      </c>
      <c r="Q81" s="39">
        <v>646.42999999999995</v>
      </c>
      <c r="R81" s="40">
        <v>194954.31</v>
      </c>
      <c r="S81" s="6">
        <f t="shared" si="12"/>
        <v>301.58611141190852</v>
      </c>
    </row>
    <row r="82" spans="1:19" x14ac:dyDescent="0.2">
      <c r="A82" s="1">
        <v>40634</v>
      </c>
      <c r="B82" s="38">
        <v>42</v>
      </c>
      <c r="C82" s="39">
        <v>20698.055</v>
      </c>
      <c r="D82" s="11">
        <v>20</v>
      </c>
      <c r="E82" s="25">
        <f t="shared" si="9"/>
        <v>0.47619047619047616</v>
      </c>
      <c r="F82" s="37">
        <v>21</v>
      </c>
      <c r="G82" s="39">
        <v>4149.7</v>
      </c>
      <c r="H82" s="40">
        <v>2332301.7000000002</v>
      </c>
      <c r="I82" s="6">
        <f t="shared" si="10"/>
        <v>562.04103911126117</v>
      </c>
      <c r="K82" s="1">
        <v>43191</v>
      </c>
      <c r="L82" s="38">
        <v>7</v>
      </c>
      <c r="M82" s="39">
        <v>2091.4560000000001</v>
      </c>
      <c r="N82" s="11">
        <v>5</v>
      </c>
      <c r="O82" s="25">
        <f t="shared" si="11"/>
        <v>0.7142857142857143</v>
      </c>
      <c r="P82" s="37">
        <v>5</v>
      </c>
      <c r="Q82" s="39">
        <v>229.95599999999999</v>
      </c>
      <c r="R82" s="40">
        <v>229550.45</v>
      </c>
      <c r="S82" s="6">
        <f t="shared" si="12"/>
        <v>998.23640174642117</v>
      </c>
    </row>
    <row r="83" spans="1:19" x14ac:dyDescent="0.2">
      <c r="A83" s="1">
        <v>40664</v>
      </c>
      <c r="B83" s="38">
        <v>25</v>
      </c>
      <c r="C83" s="39">
        <v>16015.022000000001</v>
      </c>
      <c r="D83" s="11">
        <v>17</v>
      </c>
      <c r="E83" s="25">
        <f t="shared" si="9"/>
        <v>0.68</v>
      </c>
      <c r="F83" s="37">
        <v>17</v>
      </c>
      <c r="G83" s="39">
        <v>9996.8700000000008</v>
      </c>
      <c r="H83" s="40">
        <v>2774369.98</v>
      </c>
      <c r="I83" s="6">
        <f t="shared" si="10"/>
        <v>277.5238629691093</v>
      </c>
      <c r="K83" s="1">
        <v>43221</v>
      </c>
      <c r="L83" s="38">
        <v>26</v>
      </c>
      <c r="M83" s="39">
        <v>8778</v>
      </c>
      <c r="N83" s="11">
        <v>24</v>
      </c>
      <c r="O83" s="25">
        <f t="shared" si="11"/>
        <v>0.92307692307692313</v>
      </c>
      <c r="P83" s="37">
        <v>7</v>
      </c>
      <c r="Q83" s="39">
        <v>759.16</v>
      </c>
      <c r="R83" s="40">
        <v>225754.5</v>
      </c>
      <c r="S83" s="6">
        <f t="shared" si="12"/>
        <v>297.37407134200959</v>
      </c>
    </row>
    <row r="84" spans="1:19" x14ac:dyDescent="0.2">
      <c r="A84" s="1">
        <v>40695</v>
      </c>
      <c r="B84" s="38">
        <v>49</v>
      </c>
      <c r="C84" s="39">
        <v>40887.476999999999</v>
      </c>
      <c r="D84" s="11">
        <v>22</v>
      </c>
      <c r="E84" s="25">
        <f t="shared" si="9"/>
        <v>0.44897959183673469</v>
      </c>
      <c r="F84" s="37">
        <v>27</v>
      </c>
      <c r="G84" s="39">
        <v>3392.7849999999999</v>
      </c>
      <c r="H84" s="40">
        <v>2446928.15</v>
      </c>
      <c r="I84" s="6">
        <f t="shared" si="10"/>
        <v>721.21521110238348</v>
      </c>
      <c r="K84" s="1">
        <v>43252</v>
      </c>
      <c r="L84" s="38">
        <v>48</v>
      </c>
      <c r="M84" s="39">
        <v>11498.275</v>
      </c>
      <c r="N84" s="11">
        <v>26</v>
      </c>
      <c r="O84" s="25">
        <f t="shared" si="11"/>
        <v>0.54166666666666663</v>
      </c>
      <c r="P84" s="37">
        <v>26</v>
      </c>
      <c r="Q84" s="39">
        <v>3080.83</v>
      </c>
      <c r="R84" s="40">
        <v>993668.81</v>
      </c>
      <c r="S84" s="6">
        <f t="shared" si="12"/>
        <v>322.53282719267213</v>
      </c>
    </row>
    <row r="85" spans="1:19" x14ac:dyDescent="0.2">
      <c r="A85" s="1">
        <v>40725</v>
      </c>
      <c r="B85" s="38">
        <v>79</v>
      </c>
      <c r="C85" s="39">
        <v>37441.099000000002</v>
      </c>
      <c r="D85" s="11">
        <v>50</v>
      </c>
      <c r="E85" s="25">
        <f t="shared" si="9"/>
        <v>0.63291139240506333</v>
      </c>
      <c r="F85" s="37">
        <v>55</v>
      </c>
      <c r="G85" s="39">
        <v>6124.4170000000004</v>
      </c>
      <c r="H85" s="40">
        <v>4237220.83</v>
      </c>
      <c r="I85" s="6">
        <f t="shared" si="10"/>
        <v>691.85700941003847</v>
      </c>
      <c r="K85" s="1">
        <v>43282</v>
      </c>
      <c r="L85" s="38">
        <v>19</v>
      </c>
      <c r="M85" s="39">
        <v>7009.66</v>
      </c>
      <c r="N85" s="11">
        <v>8</v>
      </c>
      <c r="O85" s="25">
        <f t="shared" si="11"/>
        <v>0.42105263157894735</v>
      </c>
      <c r="P85" s="37">
        <v>11</v>
      </c>
      <c r="Q85" s="39">
        <v>5484.65</v>
      </c>
      <c r="R85" s="40">
        <v>4899347.57</v>
      </c>
      <c r="S85" s="6">
        <f t="shared" si="12"/>
        <v>893.28354042646311</v>
      </c>
    </row>
    <row r="86" spans="1:19" x14ac:dyDescent="0.2">
      <c r="A86" s="1">
        <v>40756</v>
      </c>
      <c r="B86" s="38">
        <v>39</v>
      </c>
      <c r="C86" s="39">
        <v>44249.773000000001</v>
      </c>
      <c r="D86" s="11">
        <v>18</v>
      </c>
      <c r="E86" s="25">
        <f t="shared" si="9"/>
        <v>0.46153846153846156</v>
      </c>
      <c r="F86" s="37">
        <v>18</v>
      </c>
      <c r="G86" s="39">
        <v>1759.7619999999999</v>
      </c>
      <c r="H86" s="40">
        <v>667147.06999999995</v>
      </c>
      <c r="I86" s="6">
        <f t="shared" si="10"/>
        <v>379.11210152281956</v>
      </c>
      <c r="K86" s="1">
        <v>43313</v>
      </c>
      <c r="L86" s="38">
        <v>5</v>
      </c>
      <c r="M86" s="39">
        <v>602.97500000000002</v>
      </c>
      <c r="N86" s="11">
        <v>5</v>
      </c>
      <c r="O86" s="25">
        <f t="shared" si="11"/>
        <v>1</v>
      </c>
      <c r="P86" s="37">
        <v>4</v>
      </c>
      <c r="Q86" s="39">
        <v>137.44499999999999</v>
      </c>
      <c r="R86" s="40">
        <v>100355.5</v>
      </c>
      <c r="S86" s="6">
        <f t="shared" si="12"/>
        <v>730.15024191494786</v>
      </c>
    </row>
    <row r="87" spans="1:19" x14ac:dyDescent="0.2">
      <c r="A87" s="1">
        <v>40787</v>
      </c>
      <c r="B87" s="38">
        <v>53</v>
      </c>
      <c r="C87" s="39">
        <v>28555.63</v>
      </c>
      <c r="D87" s="11">
        <v>38</v>
      </c>
      <c r="E87" s="25">
        <f t="shared" si="9"/>
        <v>0.71698113207547165</v>
      </c>
      <c r="F87" s="37">
        <v>38</v>
      </c>
      <c r="G87" s="39">
        <v>11410.09</v>
      </c>
      <c r="H87" s="40">
        <v>2978732.25</v>
      </c>
      <c r="I87" s="6">
        <f t="shared" si="10"/>
        <v>261.06124053359787</v>
      </c>
      <c r="K87" s="1">
        <v>43344</v>
      </c>
      <c r="L87" s="38">
        <v>22</v>
      </c>
      <c r="M87" s="39">
        <v>16858.076000000001</v>
      </c>
      <c r="N87" s="11">
        <v>11</v>
      </c>
      <c r="O87" s="25">
        <f t="shared" si="11"/>
        <v>0.5</v>
      </c>
      <c r="P87" s="37">
        <v>12</v>
      </c>
      <c r="Q87" s="39">
        <v>1817.36</v>
      </c>
      <c r="R87" s="40">
        <v>431035</v>
      </c>
      <c r="S87" s="6">
        <f t="shared" si="12"/>
        <v>237.17645375709822</v>
      </c>
    </row>
    <row r="88" spans="1:19" x14ac:dyDescent="0.2">
      <c r="A88" s="1">
        <v>40817</v>
      </c>
      <c r="B88" s="38">
        <v>39</v>
      </c>
      <c r="C88" s="39">
        <v>49521.345999999998</v>
      </c>
      <c r="D88" s="11">
        <v>16</v>
      </c>
      <c r="E88" s="25">
        <f t="shared" si="9"/>
        <v>0.41025641025641024</v>
      </c>
      <c r="F88" s="37">
        <v>17</v>
      </c>
      <c r="G88" s="39">
        <v>7561.4059999999999</v>
      </c>
      <c r="H88" s="40">
        <v>2715376.54</v>
      </c>
      <c r="I88" s="6">
        <f t="shared" si="10"/>
        <v>359.11000414473182</v>
      </c>
      <c r="K88" s="1">
        <v>43374</v>
      </c>
      <c r="L88" s="38">
        <v>8</v>
      </c>
      <c r="M88" s="39">
        <v>2073</v>
      </c>
      <c r="N88" s="11">
        <v>2</v>
      </c>
      <c r="O88" s="25">
        <f t="shared" si="11"/>
        <v>0.25</v>
      </c>
      <c r="P88" s="37">
        <v>3</v>
      </c>
      <c r="Q88" s="39">
        <v>145</v>
      </c>
      <c r="R88" s="40">
        <v>57532</v>
      </c>
      <c r="S88" s="6">
        <f t="shared" si="12"/>
        <v>396.77241379310345</v>
      </c>
    </row>
    <row r="89" spans="1:19" x14ac:dyDescent="0.2">
      <c r="A89" s="1">
        <v>40848</v>
      </c>
      <c r="B89" s="38">
        <v>35</v>
      </c>
      <c r="C89" s="39">
        <v>37977.321000000004</v>
      </c>
      <c r="D89" s="11">
        <v>13</v>
      </c>
      <c r="E89" s="25">
        <f t="shared" si="9"/>
        <v>0.37142857142857144</v>
      </c>
      <c r="F89" s="37">
        <v>15</v>
      </c>
      <c r="G89" s="39">
        <v>4355.9610000000002</v>
      </c>
      <c r="H89" s="40">
        <v>1391869.22</v>
      </c>
      <c r="I89" s="6">
        <f t="shared" si="10"/>
        <v>319.53206651758359</v>
      </c>
      <c r="K89" s="1">
        <v>43405</v>
      </c>
      <c r="L89" s="38">
        <v>32</v>
      </c>
      <c r="M89" s="39">
        <v>36169.381000000001</v>
      </c>
      <c r="N89" s="11">
        <v>10</v>
      </c>
      <c r="O89" s="25">
        <f t="shared" si="11"/>
        <v>0.3125</v>
      </c>
      <c r="P89" s="37">
        <v>9</v>
      </c>
      <c r="Q89" s="39">
        <v>2440.4</v>
      </c>
      <c r="R89" s="40">
        <v>1607989.4</v>
      </c>
      <c r="S89" s="6">
        <f t="shared" si="12"/>
        <v>658.90403212588092</v>
      </c>
    </row>
    <row r="90" spans="1:19" x14ac:dyDescent="0.2">
      <c r="A90" s="1">
        <v>40878</v>
      </c>
      <c r="B90" s="38">
        <v>57</v>
      </c>
      <c r="C90" s="39">
        <v>45145.595000000001</v>
      </c>
      <c r="D90" s="11">
        <v>42</v>
      </c>
      <c r="E90" s="25">
        <f t="shared" si="9"/>
        <v>0.73684210526315785</v>
      </c>
      <c r="F90" s="37">
        <v>30</v>
      </c>
      <c r="G90" s="39">
        <v>15680.325000000001</v>
      </c>
      <c r="H90" s="40">
        <v>4625707.6900000004</v>
      </c>
      <c r="I90" s="6">
        <f t="shared" si="10"/>
        <v>295.00075349203541</v>
      </c>
      <c r="K90" s="1">
        <v>43435</v>
      </c>
      <c r="L90" s="38">
        <v>37</v>
      </c>
      <c r="M90" s="39">
        <v>42339.578999999998</v>
      </c>
      <c r="N90" s="11">
        <v>11</v>
      </c>
      <c r="O90" s="25">
        <f t="shared" si="11"/>
        <v>0.29729729729729731</v>
      </c>
      <c r="P90" s="37">
        <v>14</v>
      </c>
      <c r="Q90" s="39">
        <v>1625.74</v>
      </c>
      <c r="R90" s="40">
        <v>806931.45</v>
      </c>
      <c r="S90" s="6">
        <f t="shared" si="12"/>
        <v>496.34717113437569</v>
      </c>
    </row>
    <row r="91" spans="1:19" x14ac:dyDescent="0.2">
      <c r="A91" s="1">
        <v>40909</v>
      </c>
      <c r="B91" s="38">
        <v>50</v>
      </c>
      <c r="C91" s="39">
        <v>44906.26</v>
      </c>
      <c r="D91" s="11">
        <v>23</v>
      </c>
      <c r="E91" s="25">
        <f t="shared" si="9"/>
        <v>0.46</v>
      </c>
      <c r="F91" s="37">
        <v>24</v>
      </c>
      <c r="G91" s="39">
        <v>5717.66</v>
      </c>
      <c r="H91" s="40">
        <v>2034845.28</v>
      </c>
      <c r="I91" s="6">
        <f t="shared" si="10"/>
        <v>355.88777227047427</v>
      </c>
      <c r="K91" s="1">
        <v>43466</v>
      </c>
      <c r="L91" s="38">
        <v>16</v>
      </c>
      <c r="M91" s="39">
        <v>22279.82</v>
      </c>
      <c r="N91" s="11">
        <v>12</v>
      </c>
      <c r="O91" s="25">
        <f t="shared" si="11"/>
        <v>0.75</v>
      </c>
      <c r="P91" s="37">
        <v>14</v>
      </c>
      <c r="Q91" s="39">
        <v>7908.92</v>
      </c>
      <c r="R91" s="40">
        <v>1659049</v>
      </c>
      <c r="S91" s="6">
        <f t="shared" si="12"/>
        <v>209.76934903880681</v>
      </c>
    </row>
    <row r="92" spans="1:19" x14ac:dyDescent="0.2">
      <c r="A92" s="1">
        <v>40940</v>
      </c>
      <c r="B92" s="38">
        <v>43</v>
      </c>
      <c r="C92" s="39">
        <v>69704.740000000005</v>
      </c>
      <c r="D92" s="11">
        <v>25</v>
      </c>
      <c r="E92" s="25">
        <f t="shared" si="9"/>
        <v>0.58139534883720934</v>
      </c>
      <c r="F92" s="37">
        <v>36</v>
      </c>
      <c r="G92" s="39">
        <v>7371.52</v>
      </c>
      <c r="H92" s="40">
        <v>3360494.79</v>
      </c>
      <c r="I92" s="6">
        <f t="shared" si="10"/>
        <v>455.87542189399198</v>
      </c>
      <c r="K92" s="1">
        <v>43497</v>
      </c>
      <c r="L92" s="38">
        <v>3</v>
      </c>
      <c r="M92" s="39">
        <v>3692.4029999999998</v>
      </c>
      <c r="N92" s="11">
        <v>3</v>
      </c>
      <c r="O92" s="25">
        <f t="shared" si="11"/>
        <v>1</v>
      </c>
      <c r="P92" s="37">
        <v>3</v>
      </c>
      <c r="Q92" s="39">
        <v>3692.4029999999998</v>
      </c>
      <c r="R92" s="40">
        <v>2944241.17</v>
      </c>
      <c r="S92" s="6">
        <f t="shared" si="12"/>
        <v>797.37806788695605</v>
      </c>
    </row>
    <row r="93" spans="1:19" x14ac:dyDescent="0.2">
      <c r="A93" s="1">
        <v>40969</v>
      </c>
      <c r="B93" s="38">
        <v>54</v>
      </c>
      <c r="C93" s="39">
        <v>35786.19</v>
      </c>
      <c r="D93" s="11">
        <v>24</v>
      </c>
      <c r="E93" s="25">
        <f t="shared" si="9"/>
        <v>0.44444444444444442</v>
      </c>
      <c r="F93" s="37">
        <v>27</v>
      </c>
      <c r="G93" s="39">
        <v>3501.42</v>
      </c>
      <c r="H93" s="40">
        <v>1015037.74</v>
      </c>
      <c r="I93" s="6">
        <f t="shared" si="10"/>
        <v>289.89316905712536</v>
      </c>
      <c r="K93" s="1">
        <v>43525</v>
      </c>
      <c r="L93" s="38">
        <v>45</v>
      </c>
      <c r="M93" s="39">
        <v>73918.350000000006</v>
      </c>
      <c r="N93" s="11">
        <v>6</v>
      </c>
      <c r="O93" s="25">
        <f t="shared" si="11"/>
        <v>0.13333333333333333</v>
      </c>
      <c r="P93" s="37">
        <v>7</v>
      </c>
      <c r="Q93" s="39">
        <v>1338.03</v>
      </c>
      <c r="R93" s="40">
        <v>1304819.22</v>
      </c>
      <c r="S93" s="6">
        <f t="shared" si="12"/>
        <v>975.17934575457946</v>
      </c>
    </row>
    <row r="94" spans="1:19" x14ac:dyDescent="0.2">
      <c r="A94" s="1">
        <v>41000</v>
      </c>
      <c r="B94" s="38">
        <v>17</v>
      </c>
      <c r="C94" s="39">
        <v>10428.31</v>
      </c>
      <c r="D94" s="11">
        <v>11</v>
      </c>
      <c r="E94" s="25">
        <f t="shared" si="9"/>
        <v>0.6470588235294118</v>
      </c>
      <c r="F94" s="37">
        <v>12</v>
      </c>
      <c r="G94" s="39">
        <v>2526.7800000000002</v>
      </c>
      <c r="H94" s="40">
        <v>834086.54</v>
      </c>
      <c r="I94" s="6">
        <f t="shared" si="10"/>
        <v>330.09859979895361</v>
      </c>
      <c r="K94" s="1">
        <v>43556</v>
      </c>
      <c r="L94" s="38">
        <v>7</v>
      </c>
      <c r="M94" s="39">
        <v>6353</v>
      </c>
      <c r="N94" s="11">
        <v>2</v>
      </c>
      <c r="O94" s="25">
        <f t="shared" si="11"/>
        <v>0.2857142857142857</v>
      </c>
      <c r="P94" s="37">
        <v>3</v>
      </c>
      <c r="Q94" s="39">
        <v>110</v>
      </c>
      <c r="R94" s="40">
        <v>43770</v>
      </c>
      <c r="S94" s="6">
        <f t="shared" si="12"/>
        <v>397.90909090909093</v>
      </c>
    </row>
    <row r="95" spans="1:19" x14ac:dyDescent="0.2">
      <c r="A95" s="1">
        <v>41030</v>
      </c>
      <c r="B95" s="38">
        <v>116</v>
      </c>
      <c r="C95" s="39">
        <v>138966.11900000001</v>
      </c>
      <c r="D95" s="11">
        <v>41</v>
      </c>
      <c r="E95" s="25">
        <f t="shared" si="9"/>
        <v>0.35344827586206895</v>
      </c>
      <c r="F95" s="37">
        <v>43</v>
      </c>
      <c r="G95" s="39">
        <v>14627</v>
      </c>
      <c r="H95" s="40">
        <v>7401140.7599999998</v>
      </c>
      <c r="I95" s="6">
        <f t="shared" si="10"/>
        <v>505.99171121897859</v>
      </c>
      <c r="K95" s="1">
        <v>43586</v>
      </c>
      <c r="L95" s="38">
        <v>13</v>
      </c>
      <c r="M95" s="39">
        <v>1022.53</v>
      </c>
      <c r="N95" s="11">
        <v>9</v>
      </c>
      <c r="O95" s="25">
        <f t="shared" si="11"/>
        <v>0.69230769230769229</v>
      </c>
      <c r="P95" s="37">
        <v>8</v>
      </c>
      <c r="Q95" s="39">
        <v>186.08</v>
      </c>
      <c r="R95" s="40">
        <v>142411</v>
      </c>
      <c r="S95" s="6">
        <f t="shared" si="12"/>
        <v>765.32136715391221</v>
      </c>
    </row>
    <row r="96" spans="1:19" x14ac:dyDescent="0.2">
      <c r="A96" s="1">
        <v>41061</v>
      </c>
      <c r="B96" s="38">
        <v>44</v>
      </c>
      <c r="C96" s="39">
        <v>55484.898000000001</v>
      </c>
      <c r="D96" s="11">
        <v>15</v>
      </c>
      <c r="E96" s="25">
        <f t="shared" si="9"/>
        <v>0.34090909090909088</v>
      </c>
      <c r="F96" s="37">
        <v>16</v>
      </c>
      <c r="G96" s="39">
        <v>6193.6109999999999</v>
      </c>
      <c r="H96" s="40">
        <v>2940680.39</v>
      </c>
      <c r="I96" s="6">
        <f t="shared" si="10"/>
        <v>474.7925547794332</v>
      </c>
      <c r="K96" s="1">
        <v>43617</v>
      </c>
      <c r="L96" s="38">
        <v>25</v>
      </c>
      <c r="M96" s="39">
        <v>31123.9</v>
      </c>
      <c r="N96" s="11">
        <v>5</v>
      </c>
      <c r="O96" s="25">
        <f t="shared" si="11"/>
        <v>0.2</v>
      </c>
      <c r="P96" s="37">
        <v>6</v>
      </c>
      <c r="Q96" s="39">
        <v>298.54000000000002</v>
      </c>
      <c r="R96" s="40">
        <v>196632.6</v>
      </c>
      <c r="S96" s="6">
        <f t="shared" si="12"/>
        <v>658.64741743149989</v>
      </c>
    </row>
    <row r="97" spans="1:19" x14ac:dyDescent="0.2">
      <c r="A97" s="1">
        <v>41091</v>
      </c>
      <c r="B97" s="38">
        <v>28</v>
      </c>
      <c r="C97" s="39">
        <v>16136.727000000001</v>
      </c>
      <c r="D97" s="11">
        <v>11</v>
      </c>
      <c r="E97" s="25">
        <f t="shared" si="9"/>
        <v>0.39285714285714285</v>
      </c>
      <c r="F97" s="37">
        <v>12</v>
      </c>
      <c r="G97" s="39">
        <v>1534.9069999999999</v>
      </c>
      <c r="H97" s="40">
        <v>498136.34</v>
      </c>
      <c r="I97" s="6">
        <f t="shared" si="10"/>
        <v>324.53845086379829</v>
      </c>
      <c r="K97" s="1">
        <v>43647</v>
      </c>
      <c r="L97" s="38">
        <v>10</v>
      </c>
      <c r="M97" s="39">
        <v>6853.25</v>
      </c>
      <c r="N97" s="11">
        <v>9</v>
      </c>
      <c r="O97" s="25">
        <f t="shared" si="11"/>
        <v>0.9</v>
      </c>
      <c r="P97" s="37">
        <v>9</v>
      </c>
      <c r="Q97" s="39">
        <v>1589.1379999999999</v>
      </c>
      <c r="R97" s="40">
        <v>555493.30000000005</v>
      </c>
      <c r="S97" s="6">
        <f t="shared" si="12"/>
        <v>349.55636326108879</v>
      </c>
    </row>
    <row r="98" spans="1:19" x14ac:dyDescent="0.2">
      <c r="A98" s="1">
        <v>41122</v>
      </c>
      <c r="B98" s="38">
        <v>114</v>
      </c>
      <c r="C98" s="39">
        <v>146458.31700000001</v>
      </c>
      <c r="D98" s="11">
        <v>50</v>
      </c>
      <c r="E98" s="25">
        <f t="shared" si="9"/>
        <v>0.43859649122807015</v>
      </c>
      <c r="F98" s="37">
        <v>51</v>
      </c>
      <c r="G98" s="39">
        <v>11558.656999999999</v>
      </c>
      <c r="H98" s="40">
        <v>4907849.4400000004</v>
      </c>
      <c r="I98" s="6">
        <f t="shared" si="10"/>
        <v>424.60377879540857</v>
      </c>
      <c r="K98" s="1">
        <v>43678</v>
      </c>
      <c r="L98" s="38">
        <v>1</v>
      </c>
      <c r="M98" s="39">
        <v>47</v>
      </c>
      <c r="N98" s="11">
        <v>0</v>
      </c>
      <c r="O98" s="25">
        <f t="shared" si="11"/>
        <v>0</v>
      </c>
      <c r="P98" s="37">
        <v>0</v>
      </c>
      <c r="Q98" s="39">
        <v>0</v>
      </c>
      <c r="R98" s="40">
        <v>0</v>
      </c>
      <c r="S98" s="6">
        <v>0</v>
      </c>
    </row>
    <row r="99" spans="1:19" x14ac:dyDescent="0.2">
      <c r="A99" s="1">
        <v>41153</v>
      </c>
      <c r="B99" s="38">
        <v>10</v>
      </c>
      <c r="C99" s="39">
        <v>11821.826999999999</v>
      </c>
      <c r="D99" s="11">
        <v>7</v>
      </c>
      <c r="E99" s="25">
        <f t="shared" si="9"/>
        <v>0.7</v>
      </c>
      <c r="F99" s="37">
        <v>4</v>
      </c>
      <c r="G99" s="39">
        <v>656.14700000000005</v>
      </c>
      <c r="H99" s="40">
        <v>337567</v>
      </c>
      <c r="I99" s="6">
        <f t="shared" si="10"/>
        <v>514.46855658869117</v>
      </c>
      <c r="K99" s="1">
        <v>43709</v>
      </c>
      <c r="L99" s="38">
        <v>19</v>
      </c>
      <c r="M99" s="39">
        <v>7076.83</v>
      </c>
      <c r="N99" s="11">
        <v>5</v>
      </c>
      <c r="O99" s="25">
        <f t="shared" si="11"/>
        <v>0.26315789473684209</v>
      </c>
      <c r="P99" s="37">
        <v>5</v>
      </c>
      <c r="Q99" s="39">
        <v>575.44000000000005</v>
      </c>
      <c r="R99" s="40">
        <v>138618</v>
      </c>
      <c r="S99" s="6">
        <f t="shared" si="12"/>
        <v>240.89044904768522</v>
      </c>
    </row>
    <row r="100" spans="1:19" x14ac:dyDescent="0.2">
      <c r="A100" s="1">
        <v>41183</v>
      </c>
      <c r="B100" s="38">
        <v>50</v>
      </c>
      <c r="C100" s="39">
        <v>81192.34</v>
      </c>
      <c r="D100" s="11">
        <v>13</v>
      </c>
      <c r="E100" s="25">
        <f t="shared" si="9"/>
        <v>0.26</v>
      </c>
      <c r="F100" s="37">
        <v>12</v>
      </c>
      <c r="G100" s="39">
        <v>2989.47</v>
      </c>
      <c r="H100" s="40">
        <v>1360942.6</v>
      </c>
      <c r="I100" s="6">
        <f t="shared" si="10"/>
        <v>455.24544484473842</v>
      </c>
      <c r="K100" s="1">
        <v>43739</v>
      </c>
      <c r="L100" s="38">
        <v>6</v>
      </c>
      <c r="M100" s="39">
        <v>708170</v>
      </c>
      <c r="N100" s="11">
        <v>3</v>
      </c>
      <c r="O100" s="25">
        <f t="shared" si="11"/>
        <v>0.5</v>
      </c>
      <c r="P100" s="37">
        <v>3</v>
      </c>
      <c r="Q100" s="39">
        <v>272</v>
      </c>
      <c r="R100" s="40">
        <v>23083</v>
      </c>
      <c r="S100" s="6">
        <f t="shared" si="12"/>
        <v>84.86397058823529</v>
      </c>
    </row>
    <row r="101" spans="1:19" x14ac:dyDescent="0.2">
      <c r="A101" s="1">
        <v>41214</v>
      </c>
      <c r="B101" s="38">
        <v>25</v>
      </c>
      <c r="C101" s="39">
        <v>32126.97</v>
      </c>
      <c r="D101" s="11">
        <v>12</v>
      </c>
      <c r="E101" s="25">
        <f t="shared" si="9"/>
        <v>0.48</v>
      </c>
      <c r="F101" s="37">
        <v>20</v>
      </c>
      <c r="G101" s="39">
        <v>2809.62</v>
      </c>
      <c r="H101" s="40">
        <v>1821788.69</v>
      </c>
      <c r="I101" s="6">
        <f t="shared" si="10"/>
        <v>648.41106270598868</v>
      </c>
      <c r="K101" s="1">
        <v>43770</v>
      </c>
      <c r="L101" s="38">
        <v>15</v>
      </c>
      <c r="M101" s="39">
        <v>12645.64</v>
      </c>
      <c r="N101" s="11">
        <v>9</v>
      </c>
      <c r="O101" s="25">
        <f t="shared" si="11"/>
        <v>0.6</v>
      </c>
      <c r="P101" s="37">
        <v>9</v>
      </c>
      <c r="Q101" s="39">
        <v>320.99</v>
      </c>
      <c r="R101" s="40">
        <v>131648</v>
      </c>
      <c r="S101" s="6">
        <f t="shared" si="12"/>
        <v>410.13115673385465</v>
      </c>
    </row>
    <row r="102" spans="1:19" x14ac:dyDescent="0.2">
      <c r="A102" s="1">
        <v>41244</v>
      </c>
      <c r="B102" s="38">
        <v>38</v>
      </c>
      <c r="C102" s="39">
        <v>55077.31</v>
      </c>
      <c r="D102" s="11">
        <v>16</v>
      </c>
      <c r="E102" s="25">
        <f t="shared" si="9"/>
        <v>0.42105263157894735</v>
      </c>
      <c r="F102" s="37">
        <v>19</v>
      </c>
      <c r="G102" s="39">
        <v>4067.15</v>
      </c>
      <c r="H102" s="40">
        <v>1963075.5</v>
      </c>
      <c r="I102" s="6">
        <f t="shared" si="10"/>
        <v>482.66611755160244</v>
      </c>
      <c r="K102" s="1">
        <v>43800</v>
      </c>
      <c r="L102" s="38">
        <v>26</v>
      </c>
      <c r="M102" s="39">
        <v>30952.911</v>
      </c>
      <c r="N102" s="11">
        <v>4</v>
      </c>
      <c r="O102" s="25">
        <f t="shared" si="11"/>
        <v>0.15384615384615385</v>
      </c>
      <c r="P102" s="37">
        <v>4</v>
      </c>
      <c r="Q102" s="39">
        <v>771</v>
      </c>
      <c r="R102" s="40">
        <v>212523</v>
      </c>
      <c r="S102" s="6">
        <f t="shared" si="12"/>
        <v>275.64591439688718</v>
      </c>
    </row>
    <row r="103" spans="1:19" x14ac:dyDescent="0.2">
      <c r="A103" s="1">
        <v>41275</v>
      </c>
      <c r="B103" s="38">
        <v>24</v>
      </c>
      <c r="C103" s="39">
        <v>35633.040000000001</v>
      </c>
      <c r="D103" s="11">
        <v>9</v>
      </c>
      <c r="E103" s="25">
        <f>D103/B103</f>
        <v>0.375</v>
      </c>
      <c r="F103" s="37">
        <v>12</v>
      </c>
      <c r="G103" s="39">
        <v>1754.12</v>
      </c>
      <c r="H103" s="40">
        <v>1170803.83</v>
      </c>
      <c r="I103" s="6">
        <f>H103/G103</f>
        <v>667.45936994048304</v>
      </c>
      <c r="K103" s="1">
        <v>43831</v>
      </c>
      <c r="L103" s="38">
        <v>19</v>
      </c>
      <c r="M103" s="39">
        <v>21142.85</v>
      </c>
      <c r="N103" s="11">
        <v>9</v>
      </c>
      <c r="O103" s="25">
        <f t="shared" si="11"/>
        <v>0.47368421052631576</v>
      </c>
      <c r="P103" s="37">
        <v>9</v>
      </c>
      <c r="Q103" s="39">
        <v>1300.617</v>
      </c>
      <c r="R103" s="40">
        <v>419447.05</v>
      </c>
      <c r="S103" s="6">
        <f t="shared" si="12"/>
        <v>322.49851416673778</v>
      </c>
    </row>
    <row r="104" spans="1:19" x14ac:dyDescent="0.2">
      <c r="A104" s="1">
        <v>41306</v>
      </c>
      <c r="B104" s="38">
        <v>66</v>
      </c>
      <c r="C104" s="39">
        <v>115974.518</v>
      </c>
      <c r="D104" s="11">
        <v>17</v>
      </c>
      <c r="E104" s="25">
        <f>D104/B104</f>
        <v>0.25757575757575757</v>
      </c>
      <c r="F104" s="37">
        <v>18</v>
      </c>
      <c r="G104" s="39">
        <v>2316.1080000000002</v>
      </c>
      <c r="H104" s="40">
        <v>756594.75</v>
      </c>
      <c r="I104" s="6">
        <f>H104/G104</f>
        <v>326.66643783450507</v>
      </c>
    </row>
    <row r="105" spans="1:19" x14ac:dyDescent="0.2">
      <c r="A105" s="1">
        <v>41334</v>
      </c>
      <c r="B105" s="38">
        <v>18</v>
      </c>
      <c r="C105" s="39">
        <v>8786.11</v>
      </c>
      <c r="D105" s="11">
        <v>11</v>
      </c>
      <c r="E105" s="25">
        <f>D105/B105</f>
        <v>0.61111111111111116</v>
      </c>
      <c r="F105" s="37">
        <v>11</v>
      </c>
      <c r="G105" s="39">
        <v>785.6</v>
      </c>
      <c r="H105" s="40">
        <v>279549.61</v>
      </c>
      <c r="I105" s="6">
        <f>H105/G105</f>
        <v>355.84217158859468</v>
      </c>
    </row>
    <row r="106" spans="1:19" x14ac:dyDescent="0.2">
      <c r="A106" s="1">
        <v>41365</v>
      </c>
      <c r="B106" s="38">
        <v>66</v>
      </c>
      <c r="C106" s="39">
        <v>90819.994999999995</v>
      </c>
      <c r="D106" s="11">
        <v>23</v>
      </c>
      <c r="E106" s="25">
        <f>D106/B106</f>
        <v>0.34848484848484851</v>
      </c>
      <c r="F106" s="37">
        <v>22</v>
      </c>
      <c r="G106" s="39">
        <v>4476.53</v>
      </c>
      <c r="H106" s="40">
        <v>2011205.43</v>
      </c>
      <c r="I106" s="6">
        <f>H106/G106</f>
        <v>449.27777318592751</v>
      </c>
    </row>
    <row r="107" spans="1:19" x14ac:dyDescent="0.2">
      <c r="A107" s="1">
        <v>41395</v>
      </c>
      <c r="B107" s="38">
        <v>35</v>
      </c>
      <c r="C107" s="39">
        <v>33304.413</v>
      </c>
      <c r="D107" s="11">
        <v>15</v>
      </c>
      <c r="E107" s="25">
        <f>D107/B107</f>
        <v>0.42857142857142855</v>
      </c>
      <c r="F107" s="37">
        <v>15</v>
      </c>
      <c r="G107" s="39">
        <v>1246.7929999999999</v>
      </c>
      <c r="H107" s="40">
        <v>592552.06999999995</v>
      </c>
      <c r="I107" s="6">
        <f>H107/G107</f>
        <v>475.26098558461587</v>
      </c>
    </row>
    <row r="108" spans="1:19" x14ac:dyDescent="0.2">
      <c r="A108" s="1">
        <v>41426</v>
      </c>
      <c r="B108" s="38">
        <v>79</v>
      </c>
      <c r="C108" s="39">
        <v>53637.750999999997</v>
      </c>
      <c r="D108" s="11">
        <v>31</v>
      </c>
      <c r="E108" s="25">
        <f>D108/B108</f>
        <v>0.39240506329113922</v>
      </c>
      <c r="F108" s="37">
        <v>32</v>
      </c>
      <c r="G108" s="39">
        <v>4350.0010000000002</v>
      </c>
      <c r="H108" s="40">
        <v>2626342.27</v>
      </c>
      <c r="I108" s="6">
        <f>H108/G108</f>
        <v>603.75670488351614</v>
      </c>
    </row>
    <row r="109" spans="1:19" x14ac:dyDescent="0.2">
      <c r="A109" s="1">
        <v>41456</v>
      </c>
      <c r="B109" s="38">
        <v>82</v>
      </c>
      <c r="C109" s="39">
        <v>133854.75399999999</v>
      </c>
      <c r="D109" s="11">
        <v>15</v>
      </c>
      <c r="E109" s="25">
        <f>D109/B109</f>
        <v>0.18292682926829268</v>
      </c>
      <c r="F109" s="37">
        <v>14</v>
      </c>
      <c r="G109" s="39">
        <v>1785.3989999999999</v>
      </c>
      <c r="H109" s="40">
        <v>700580.55</v>
      </c>
      <c r="I109" s="6">
        <f>H109/G109</f>
        <v>392.39438915334898</v>
      </c>
    </row>
    <row r="110" spans="1:19" x14ac:dyDescent="0.2">
      <c r="A110" s="1">
        <v>41487</v>
      </c>
      <c r="B110" s="38">
        <v>58</v>
      </c>
      <c r="C110" s="39">
        <v>53844.112000000001</v>
      </c>
      <c r="D110" s="11">
        <v>18</v>
      </c>
      <c r="E110" s="25">
        <f>D110/B110</f>
        <v>0.31034482758620691</v>
      </c>
      <c r="F110" s="37">
        <v>19</v>
      </c>
      <c r="G110" s="39">
        <v>2484.8319999999999</v>
      </c>
      <c r="H110" s="40">
        <v>1124182.04</v>
      </c>
      <c r="I110" s="6">
        <f>H110/G110</f>
        <v>452.41772482002813</v>
      </c>
    </row>
    <row r="111" spans="1:19" x14ac:dyDescent="0.2">
      <c r="A111" s="1">
        <v>41518</v>
      </c>
      <c r="B111" s="38">
        <v>51</v>
      </c>
      <c r="C111" s="39">
        <v>64044.93</v>
      </c>
      <c r="D111" s="11">
        <v>28</v>
      </c>
      <c r="E111" s="25">
        <f>D111/B111</f>
        <v>0.5490196078431373</v>
      </c>
      <c r="F111" s="37">
        <v>28</v>
      </c>
      <c r="G111" s="39">
        <v>6825.8</v>
      </c>
      <c r="H111" s="40">
        <v>2715392.5</v>
      </c>
      <c r="I111" s="6">
        <f>H111/G111</f>
        <v>397.81307685546017</v>
      </c>
    </row>
    <row r="112" spans="1:19" x14ac:dyDescent="0.2">
      <c r="A112" s="1">
        <v>41548</v>
      </c>
      <c r="B112" s="38">
        <v>45</v>
      </c>
      <c r="C112" s="39">
        <v>61725.13</v>
      </c>
      <c r="D112" s="11">
        <v>21</v>
      </c>
      <c r="E112" s="25">
        <f>D112/B112</f>
        <v>0.46666666666666667</v>
      </c>
      <c r="F112" s="37">
        <v>24</v>
      </c>
      <c r="G112" s="39">
        <v>15360.535</v>
      </c>
      <c r="H112" s="40">
        <v>4021116.7</v>
      </c>
      <c r="I112" s="6">
        <f>H112/G112</f>
        <v>261.78233375334912</v>
      </c>
    </row>
    <row r="113" spans="1:9" x14ac:dyDescent="0.2">
      <c r="A113" s="1">
        <v>41579</v>
      </c>
      <c r="B113" s="38">
        <v>103</v>
      </c>
      <c r="C113" s="39">
        <v>132116.56899999999</v>
      </c>
      <c r="D113" s="11">
        <v>19</v>
      </c>
      <c r="E113" s="25">
        <f>D113/B113</f>
        <v>0.18446601941747573</v>
      </c>
      <c r="F113" s="37">
        <v>22</v>
      </c>
      <c r="G113" s="39">
        <v>6895.3890000000001</v>
      </c>
      <c r="H113" s="40">
        <v>2690297.58</v>
      </c>
      <c r="I113" s="6">
        <f>H113/G113</f>
        <v>390.15892794445682</v>
      </c>
    </row>
    <row r="114" spans="1:9" x14ac:dyDescent="0.2">
      <c r="A114" s="1">
        <v>41609</v>
      </c>
      <c r="B114" s="38">
        <v>49</v>
      </c>
      <c r="C114" s="39">
        <v>15434.72</v>
      </c>
      <c r="D114" s="11">
        <v>26</v>
      </c>
      <c r="E114" s="25">
        <f>D114/B114</f>
        <v>0.53061224489795922</v>
      </c>
      <c r="F114" s="37">
        <v>26</v>
      </c>
      <c r="G114" s="39">
        <v>2624.17</v>
      </c>
      <c r="H114" s="40">
        <v>770570.92</v>
      </c>
      <c r="I114" s="6">
        <f>H114/G114</f>
        <v>293.64367399977897</v>
      </c>
    </row>
    <row r="116" spans="1:9" x14ac:dyDescent="0.2">
      <c r="A116" s="1"/>
      <c r="B116" s="38"/>
      <c r="C116" s="39"/>
      <c r="D116" s="11"/>
      <c r="E116" s="25"/>
      <c r="F116" s="37"/>
      <c r="G116" s="39"/>
      <c r="H116" s="68"/>
      <c r="I116" s="69"/>
    </row>
    <row r="117" spans="1:9" x14ac:dyDescent="0.2">
      <c r="B117" s="38"/>
      <c r="C117" s="39"/>
      <c r="D117" s="11"/>
      <c r="E117" s="25"/>
      <c r="F117" s="37"/>
      <c r="G117" s="39"/>
      <c r="H117" s="57"/>
      <c r="I117" s="58"/>
    </row>
    <row r="118" spans="1:9" x14ac:dyDescent="0.2">
      <c r="A118" s="48" t="s">
        <v>61</v>
      </c>
      <c r="I118" s="22"/>
    </row>
    <row r="119" spans="1:9" x14ac:dyDescent="0.2">
      <c r="A119" s="26" t="s">
        <v>58</v>
      </c>
    </row>
    <row r="120" spans="1:9" x14ac:dyDescent="0.2">
      <c r="A120" s="49" t="s">
        <v>59</v>
      </c>
    </row>
    <row r="121" spans="1:9" x14ac:dyDescent="0.2">
      <c r="A121" s="49" t="s">
        <v>60</v>
      </c>
    </row>
    <row r="122" spans="1:9" x14ac:dyDescent="0.2">
      <c r="A122" s="49" t="s">
        <v>10</v>
      </c>
    </row>
  </sheetData>
  <phoneticPr fontId="4" type="noConversion"/>
  <pageMargins left="0.75" right="0.75" top="0.49" bottom="0.6" header="0.17" footer="0.31"/>
  <pageSetup scale="42" fitToWidth="0" orientation="landscape" horizontalDpi="1200" verticalDpi="1200" r:id="rId1"/>
  <headerFooter alignWithMargins="0">
    <oddFooter>&amp;C16&amp;R&amp;"Arial,Italic"As of January 8, 2020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9" tint="-0.499984740745262"/>
    <pageSetUpPr fitToPage="1"/>
  </sheetPr>
  <dimension ref="A1:W87"/>
  <sheetViews>
    <sheetView topLeftCell="E10" workbookViewId="0">
      <selection activeCell="K48" sqref="K48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6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J47">
        <v>2020</v>
      </c>
      <c r="K47" s="11">
        <v>477544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</row>
    <row r="49" spans="1:5" x14ac:dyDescent="0.2">
      <c r="A49" s="1">
        <v>39356</v>
      </c>
      <c r="B49" s="54">
        <v>1004799</v>
      </c>
      <c r="D49" s="1">
        <v>41913</v>
      </c>
      <c r="E49" s="78">
        <v>728939</v>
      </c>
    </row>
    <row r="50" spans="1:5" x14ac:dyDescent="0.2">
      <c r="A50" s="1">
        <v>39387</v>
      </c>
      <c r="B50" s="54">
        <v>998681</v>
      </c>
      <c r="D50" s="1">
        <v>41944</v>
      </c>
      <c r="E50" s="78">
        <v>728599</v>
      </c>
    </row>
    <row r="51" spans="1:5" x14ac:dyDescent="0.2">
      <c r="A51" s="1">
        <v>39417</v>
      </c>
      <c r="B51" s="54">
        <v>1000171</v>
      </c>
      <c r="D51" s="1">
        <v>41974</v>
      </c>
      <c r="E51" s="78">
        <v>727950</v>
      </c>
    </row>
    <row r="52" spans="1:5" x14ac:dyDescent="0.2">
      <c r="A52" s="1">
        <v>39448</v>
      </c>
      <c r="B52" s="54">
        <v>1004555</v>
      </c>
      <c r="D52" s="1">
        <v>42005</v>
      </c>
      <c r="E52" s="78">
        <v>732483</v>
      </c>
    </row>
    <row r="53" spans="1:5" x14ac:dyDescent="0.2">
      <c r="A53" s="1">
        <v>39479</v>
      </c>
      <c r="B53" s="54">
        <v>996060</v>
      </c>
      <c r="D53" s="1">
        <v>42036</v>
      </c>
      <c r="E53" s="78">
        <v>729609</v>
      </c>
    </row>
    <row r="54" spans="1:5" x14ac:dyDescent="0.2">
      <c r="A54" s="1">
        <v>39508</v>
      </c>
      <c r="B54" s="54">
        <v>1007716</v>
      </c>
      <c r="D54" s="1">
        <v>42064</v>
      </c>
      <c r="E54" s="78">
        <v>720434</v>
      </c>
    </row>
    <row r="55" spans="1:5" x14ac:dyDescent="0.2">
      <c r="A55" s="1">
        <v>39539</v>
      </c>
      <c r="B55" s="54">
        <v>997694</v>
      </c>
      <c r="D55" s="1">
        <v>42095</v>
      </c>
      <c r="E55" s="78">
        <v>714920</v>
      </c>
    </row>
    <row r="56" spans="1:5" x14ac:dyDescent="0.2">
      <c r="A56" s="1">
        <v>39569</v>
      </c>
      <c r="B56" s="54">
        <v>987990</v>
      </c>
      <c r="D56" s="1">
        <v>42125</v>
      </c>
      <c r="E56" s="78">
        <v>707270</v>
      </c>
    </row>
    <row r="57" spans="1:5" x14ac:dyDescent="0.2">
      <c r="A57" s="1">
        <v>39600</v>
      </c>
      <c r="B57" s="54">
        <v>983981</v>
      </c>
      <c r="D57" s="1">
        <v>42156</v>
      </c>
      <c r="E57" s="78">
        <v>704471</v>
      </c>
    </row>
    <row r="58" spans="1:5" x14ac:dyDescent="0.2">
      <c r="A58" s="1">
        <v>39630</v>
      </c>
      <c r="B58" s="54">
        <v>971662</v>
      </c>
      <c r="D58" s="1">
        <v>42186</v>
      </c>
      <c r="E58" s="78">
        <v>694035</v>
      </c>
    </row>
    <row r="59" spans="1:5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5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5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5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5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5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January 31, 2020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9" tint="-0.499984740745262"/>
    <pageSetUpPr fitToPage="1"/>
  </sheetPr>
  <dimension ref="A1:B16"/>
  <sheetViews>
    <sheetView workbookViewId="0">
      <selection activeCell="B17" sqref="B17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43466</v>
      </c>
      <c r="B4" s="11">
        <v>277737</v>
      </c>
    </row>
    <row r="5" spans="1:2" ht="12.75" customHeight="1" x14ac:dyDescent="0.2">
      <c r="A5" s="1">
        <v>43497</v>
      </c>
      <c r="B5" s="78">
        <v>277053</v>
      </c>
    </row>
    <row r="6" spans="1:2" ht="12.75" customHeight="1" x14ac:dyDescent="0.2">
      <c r="A6" s="1">
        <v>43525</v>
      </c>
      <c r="B6" s="78">
        <v>277245</v>
      </c>
    </row>
    <row r="7" spans="1:2" ht="12.75" customHeight="1" x14ac:dyDescent="0.2">
      <c r="A7" s="1">
        <v>43556</v>
      </c>
      <c r="B7" s="11">
        <v>275873</v>
      </c>
    </row>
    <row r="8" spans="1:2" ht="12.75" customHeight="1" x14ac:dyDescent="0.2">
      <c r="A8" s="1">
        <v>43586</v>
      </c>
      <c r="B8" s="78">
        <v>275636</v>
      </c>
    </row>
    <row r="9" spans="1:2" ht="12.75" customHeight="1" x14ac:dyDescent="0.2">
      <c r="A9" s="1">
        <v>43617</v>
      </c>
      <c r="B9" s="78">
        <v>275270</v>
      </c>
    </row>
    <row r="10" spans="1:2" ht="12.75" customHeight="1" x14ac:dyDescent="0.2">
      <c r="A10" s="1">
        <v>43647</v>
      </c>
      <c r="B10" s="78">
        <v>272255</v>
      </c>
    </row>
    <row r="11" spans="1:2" ht="12.75" customHeight="1" x14ac:dyDescent="0.2">
      <c r="A11" s="1">
        <v>43678</v>
      </c>
      <c r="B11" s="11">
        <v>272119</v>
      </c>
    </row>
    <row r="12" spans="1:2" ht="12.75" customHeight="1" x14ac:dyDescent="0.2">
      <c r="A12" s="1">
        <v>43709</v>
      </c>
      <c r="B12" s="11">
        <v>271687</v>
      </c>
    </row>
    <row r="13" spans="1:2" ht="12.75" customHeight="1" x14ac:dyDescent="0.2">
      <c r="A13" s="1">
        <v>43739</v>
      </c>
      <c r="B13" s="11">
        <v>270957</v>
      </c>
    </row>
    <row r="14" spans="1:2" ht="12.75" customHeight="1" x14ac:dyDescent="0.2">
      <c r="A14" s="1">
        <v>43770</v>
      </c>
      <c r="B14" s="11">
        <v>269608</v>
      </c>
    </row>
    <row r="15" spans="1:2" ht="12.75" customHeight="1" x14ac:dyDescent="0.2">
      <c r="A15" s="1">
        <v>43800</v>
      </c>
      <c r="B15" s="11">
        <v>269475</v>
      </c>
    </row>
    <row r="16" spans="1:2" ht="12.75" customHeight="1" x14ac:dyDescent="0.2">
      <c r="A16" s="1">
        <v>43831</v>
      </c>
      <c r="B16" s="11">
        <v>269430</v>
      </c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January 31, 2020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C00000"/>
    <pageSetUpPr fitToPage="1"/>
  </sheetPr>
  <dimension ref="A1:M249"/>
  <sheetViews>
    <sheetView workbookViewId="0">
      <pane ySplit="18" topLeftCell="A185" activePane="bottomLeft" state="frozen"/>
      <selection pane="bottomLeft" activeCell="A197" sqref="A197:I199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151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19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199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/>
      <c r="B200" s="38"/>
      <c r="C200" s="39"/>
      <c r="D200" s="11"/>
      <c r="E200" s="6"/>
      <c r="F200" s="37"/>
      <c r="G200" s="39"/>
      <c r="H200" s="40"/>
      <c r="I200" s="6"/>
    </row>
    <row r="201" spans="1:9" x14ac:dyDescent="0.2">
      <c r="A201" s="1"/>
      <c r="B201" s="38"/>
      <c r="C201" s="39"/>
      <c r="D201" s="11"/>
      <c r="E201" s="25"/>
      <c r="F201" s="37"/>
      <c r="G201" s="39"/>
      <c r="H201" s="40"/>
      <c r="I201" s="6"/>
    </row>
    <row r="202" spans="1:9" x14ac:dyDescent="0.2">
      <c r="A202" s="1"/>
      <c r="B202" s="38"/>
      <c r="C202" s="39"/>
      <c r="D202" s="11"/>
      <c r="E202" s="25"/>
      <c r="F202" s="37"/>
      <c r="G202" s="39"/>
      <c r="H202" s="40"/>
      <c r="I202" s="6"/>
    </row>
    <row r="203" spans="1:9" x14ac:dyDescent="0.2">
      <c r="A203" s="35" t="s">
        <v>61</v>
      </c>
      <c r="I203" s="22"/>
    </row>
    <row r="204" spans="1:9" x14ac:dyDescent="0.2">
      <c r="A204" s="23" t="s">
        <v>58</v>
      </c>
    </row>
    <row r="205" spans="1:9" x14ac:dyDescent="0.2">
      <c r="A205" s="36" t="s">
        <v>59</v>
      </c>
    </row>
    <row r="206" spans="1:9" x14ac:dyDescent="0.2">
      <c r="A206" s="36" t="s">
        <v>60</v>
      </c>
    </row>
    <row r="207" spans="1:9" x14ac:dyDescent="0.2">
      <c r="A207" s="36" t="s">
        <v>10</v>
      </c>
    </row>
    <row r="210" spans="1:13" x14ac:dyDescent="0.2">
      <c r="A210" s="1"/>
      <c r="B210" s="19"/>
    </row>
    <row r="211" spans="1:13" x14ac:dyDescent="0.2">
      <c r="A211" t="s">
        <v>19</v>
      </c>
    </row>
    <row r="212" spans="1:13" x14ac:dyDescent="0.2">
      <c r="A212" s="13" t="s">
        <v>35</v>
      </c>
      <c r="B212" s="1" t="s">
        <v>94</v>
      </c>
      <c r="C212" s="1" t="s">
        <v>95</v>
      </c>
      <c r="D212" s="1" t="s">
        <v>23</v>
      </c>
      <c r="E212" s="1" t="s">
        <v>24</v>
      </c>
      <c r="F212" s="1" t="s">
        <v>25</v>
      </c>
      <c r="G212" s="1" t="s">
        <v>26</v>
      </c>
      <c r="H212" s="1" t="s">
        <v>27</v>
      </c>
      <c r="I212" s="1" t="s">
        <v>96</v>
      </c>
      <c r="J212" s="1" t="s">
        <v>97</v>
      </c>
      <c r="K212" s="1" t="s">
        <v>98</v>
      </c>
      <c r="L212" s="1" t="s">
        <v>99</v>
      </c>
      <c r="M212" s="1" t="s">
        <v>100</v>
      </c>
    </row>
    <row r="213" spans="1:13" hidden="1" x14ac:dyDescent="0.2">
      <c r="A213" s="24" t="s">
        <v>33</v>
      </c>
      <c r="B213" s="19">
        <v>298.38593672498041</v>
      </c>
      <c r="C213" s="19">
        <v>305.784182083009</v>
      </c>
      <c r="D213" s="19">
        <v>200.44032332505768</v>
      </c>
      <c r="E213" s="19">
        <v>270.15399300908501</v>
      </c>
      <c r="F213" s="19">
        <v>253.26676983202614</v>
      </c>
      <c r="G213" s="19">
        <v>350.42693702777143</v>
      </c>
      <c r="H213" s="19">
        <v>351.46218689622452</v>
      </c>
      <c r="I213" s="19">
        <v>289.13275873569143</v>
      </c>
      <c r="J213" s="19">
        <v>303.59101968180954</v>
      </c>
      <c r="K213" s="19">
        <v>507.72337698658123</v>
      </c>
      <c r="L213" s="19">
        <v>228.60132063879396</v>
      </c>
      <c r="M213" s="19">
        <v>273.72933671227003</v>
      </c>
    </row>
    <row r="214" spans="1:13" x14ac:dyDescent="0.2">
      <c r="A214" s="24" t="s">
        <v>34</v>
      </c>
      <c r="B214" s="19">
        <v>322.19386048011614</v>
      </c>
      <c r="C214" s="21">
        <v>361.76485427815697</v>
      </c>
      <c r="D214" s="21">
        <v>327.08604252089242</v>
      </c>
      <c r="E214" s="21">
        <v>372.33218668908614</v>
      </c>
      <c r="F214" s="21">
        <v>495.47982824498166</v>
      </c>
      <c r="G214" s="21">
        <v>304.08624639416996</v>
      </c>
      <c r="H214" s="21">
        <v>364.46789407112391</v>
      </c>
      <c r="I214" s="21">
        <v>338.03699257865503</v>
      </c>
      <c r="J214" s="21">
        <v>311.43220879588625</v>
      </c>
      <c r="K214" s="21">
        <v>237.37620746530891</v>
      </c>
      <c r="L214" s="21">
        <v>359.71788742392221</v>
      </c>
      <c r="M214" s="19">
        <v>470.83661951398142</v>
      </c>
    </row>
    <row r="215" spans="1:13" x14ac:dyDescent="0.2">
      <c r="A215" s="24" t="s">
        <v>62</v>
      </c>
      <c r="B215" s="6">
        <v>355.06042506448989</v>
      </c>
      <c r="C215" s="6">
        <v>461.62705546984364</v>
      </c>
      <c r="D215" s="6">
        <v>412.22593278479275</v>
      </c>
      <c r="E215" s="6">
        <v>485.71</v>
      </c>
      <c r="F215" s="6">
        <v>358.27</v>
      </c>
      <c r="G215" s="6">
        <f>+I36</f>
        <v>272.64672696419638</v>
      </c>
      <c r="H215" s="22">
        <f>+I37</f>
        <v>323.75531094934018</v>
      </c>
      <c r="I215" s="22">
        <v>363.15</v>
      </c>
      <c r="J215" s="22">
        <v>398.62</v>
      </c>
      <c r="K215" s="22">
        <f>+I40</f>
        <v>421.27080548395196</v>
      </c>
      <c r="L215" s="22">
        <f>+I41</f>
        <v>307.35363293499734</v>
      </c>
      <c r="M215" s="22">
        <f>+I42</f>
        <v>493.14227038593737</v>
      </c>
    </row>
    <row r="216" spans="1:13" x14ac:dyDescent="0.2">
      <c r="A216" s="24" t="s">
        <v>92</v>
      </c>
      <c r="B216" s="6">
        <f>+I43</f>
        <v>537.25699837461354</v>
      </c>
      <c r="C216" s="6">
        <f>+I44</f>
        <v>1035.2310242541382</v>
      </c>
      <c r="D216" s="6">
        <v>428.13</v>
      </c>
      <c r="E216" s="6">
        <v>322.25</v>
      </c>
      <c r="F216" s="6">
        <v>768.47</v>
      </c>
      <c r="G216" s="6">
        <v>495</v>
      </c>
      <c r="H216" s="22">
        <v>296.79000000000002</v>
      </c>
      <c r="I216" s="22">
        <v>268.16000000000003</v>
      </c>
      <c r="J216" s="22">
        <v>627.98</v>
      </c>
      <c r="K216" s="22">
        <v>1121.5899999999999</v>
      </c>
      <c r="L216" s="22">
        <v>387.46</v>
      </c>
      <c r="M216" s="22">
        <v>265.27999999999997</v>
      </c>
    </row>
    <row r="217" spans="1:13" x14ac:dyDescent="0.2">
      <c r="A217" s="24">
        <v>2008</v>
      </c>
      <c r="B217" s="6">
        <v>236.96</v>
      </c>
      <c r="C217" s="6">
        <v>308.18</v>
      </c>
      <c r="D217" s="6">
        <v>230.79</v>
      </c>
      <c r="E217" s="6">
        <v>406.18</v>
      </c>
      <c r="F217" s="6">
        <v>489.35</v>
      </c>
      <c r="G217" s="6">
        <v>3636.81</v>
      </c>
      <c r="H217" s="6">
        <v>7430.16</v>
      </c>
      <c r="I217" s="6">
        <v>12624.07</v>
      </c>
      <c r="J217" s="6">
        <v>0</v>
      </c>
      <c r="K217" s="22">
        <v>1332.71</v>
      </c>
      <c r="L217" s="22">
        <v>421.01</v>
      </c>
      <c r="M217" s="22">
        <v>351.68</v>
      </c>
    </row>
    <row r="218" spans="1:13" x14ac:dyDescent="0.2">
      <c r="A218" s="24">
        <v>2009</v>
      </c>
      <c r="B218" s="6">
        <v>245.04</v>
      </c>
      <c r="C218" s="6">
        <v>374.6940443342117</v>
      </c>
      <c r="D218" s="6">
        <v>505.91</v>
      </c>
      <c r="E218" s="6">
        <v>1018.25</v>
      </c>
      <c r="F218" s="6">
        <v>332.40871570222055</v>
      </c>
      <c r="G218" s="6">
        <v>3018.8089055124378</v>
      </c>
      <c r="H218" s="6">
        <v>609.72652039816865</v>
      </c>
      <c r="I218" s="6">
        <v>2793.64</v>
      </c>
      <c r="J218" s="6">
        <v>635.61</v>
      </c>
      <c r="K218" s="6">
        <v>7559.5</v>
      </c>
      <c r="L218" s="6">
        <v>1920.4167577165697</v>
      </c>
      <c r="M218" s="6">
        <v>1178.2784524285933</v>
      </c>
    </row>
    <row r="219" spans="1:13" x14ac:dyDescent="0.2">
      <c r="A219" s="24">
        <v>2010</v>
      </c>
      <c r="B219" s="6">
        <v>505.54118221696422</v>
      </c>
      <c r="C219" s="6">
        <v>3698.9398682463338</v>
      </c>
      <c r="D219" s="6">
        <v>1877.716089005492</v>
      </c>
      <c r="E219" s="6">
        <v>1327.9653391707</v>
      </c>
      <c r="F219" s="6">
        <v>415.47814431549506</v>
      </c>
      <c r="G219" s="6">
        <v>2580.055063608474</v>
      </c>
      <c r="H219" s="6">
        <v>3329.051951532183</v>
      </c>
      <c r="I219" s="6">
        <v>538.78423755004769</v>
      </c>
      <c r="J219" s="6">
        <v>1147.3080506199669</v>
      </c>
      <c r="K219" s="6">
        <v>871.75506540543381</v>
      </c>
      <c r="L219" s="6">
        <v>2652.4419326027132</v>
      </c>
      <c r="M219" s="6">
        <v>530.59120834509372</v>
      </c>
    </row>
    <row r="220" spans="1:13" x14ac:dyDescent="0.2">
      <c r="A220" s="24">
        <v>2011</v>
      </c>
      <c r="B220" s="6">
        <v>415.45699728948529</v>
      </c>
      <c r="C220" s="6">
        <v>716.25462085308061</v>
      </c>
      <c r="D220" s="6">
        <v>728.63696787537117</v>
      </c>
      <c r="E220" s="6">
        <v>562.04103911126117</v>
      </c>
      <c r="F220" s="6">
        <v>277.5238629691093</v>
      </c>
      <c r="G220" s="6">
        <v>721.21521110238348</v>
      </c>
      <c r="H220" s="6">
        <v>691.85700941003847</v>
      </c>
      <c r="I220" s="6">
        <v>379.11210152281956</v>
      </c>
      <c r="J220" s="6">
        <v>261.06124053359787</v>
      </c>
      <c r="K220" s="6">
        <v>359.11000414473182</v>
      </c>
      <c r="L220" s="6">
        <v>319.53206651758359</v>
      </c>
      <c r="M220" s="6">
        <v>295.00075349203541</v>
      </c>
    </row>
    <row r="221" spans="1:13" x14ac:dyDescent="0.2">
      <c r="A221" s="24">
        <v>2012</v>
      </c>
      <c r="B221" s="6">
        <v>355.88777227047427</v>
      </c>
      <c r="C221" s="6">
        <v>455.87542189399198</v>
      </c>
      <c r="D221" s="6">
        <v>289.89316905712536</v>
      </c>
      <c r="E221" s="6">
        <v>330.09859979895361</v>
      </c>
      <c r="F221" s="6">
        <v>505.99171121897859</v>
      </c>
      <c r="G221" s="6">
        <v>474.7925547794332</v>
      </c>
      <c r="H221" s="6">
        <v>324.53845086379829</v>
      </c>
      <c r="I221" s="6">
        <v>424.60377879540857</v>
      </c>
      <c r="J221" s="6">
        <v>514.46855658869117</v>
      </c>
      <c r="K221" s="6">
        <v>455.24544484473842</v>
      </c>
      <c r="L221" s="6">
        <v>648.41106270598868</v>
      </c>
      <c r="M221" s="6">
        <v>482.66611755160244</v>
      </c>
    </row>
    <row r="222" spans="1:13" x14ac:dyDescent="0.2">
      <c r="A222" s="24">
        <v>2013</v>
      </c>
      <c r="B222" s="6">
        <v>667.45936994048304</v>
      </c>
      <c r="C222" s="6">
        <v>326.66643783450507</v>
      </c>
      <c r="D222" s="6">
        <v>355.84217158859468</v>
      </c>
      <c r="E222" s="6">
        <v>449.27777318592751</v>
      </c>
      <c r="F222" s="6">
        <v>475.26098558461587</v>
      </c>
      <c r="G222" s="6">
        <v>603.75670488351614</v>
      </c>
      <c r="H222" s="6">
        <v>392.39438915334898</v>
      </c>
      <c r="I222" s="6">
        <v>452.41772482002813</v>
      </c>
      <c r="J222" s="6">
        <v>397.81307685546017</v>
      </c>
      <c r="K222" s="6">
        <v>261.78233375334912</v>
      </c>
      <c r="L222" s="6">
        <v>390.15892794445682</v>
      </c>
      <c r="M222" s="6">
        <v>293.64367399977897</v>
      </c>
    </row>
    <row r="223" spans="1:13" x14ac:dyDescent="0.2">
      <c r="A223" s="24">
        <v>2014</v>
      </c>
      <c r="B223" s="6">
        <v>350.25972979114766</v>
      </c>
      <c r="C223" s="6">
        <v>367.40669878709667</v>
      </c>
      <c r="D223" s="6">
        <v>306.25795480813571</v>
      </c>
      <c r="E223" s="6">
        <v>485.9932966927409</v>
      </c>
      <c r="F223" s="6">
        <v>319.62222381154101</v>
      </c>
      <c r="G223" s="6">
        <v>327.20287516932927</v>
      </c>
      <c r="H223" s="6">
        <v>200.05169545322295</v>
      </c>
      <c r="I223" s="6">
        <v>328.66010924642364</v>
      </c>
      <c r="J223" s="6">
        <v>382.89814355436073</v>
      </c>
      <c r="K223" s="6">
        <v>403.86145605146709</v>
      </c>
      <c r="L223" s="6">
        <v>176.75891696198656</v>
      </c>
      <c r="M223" s="6">
        <v>542.43375523097518</v>
      </c>
    </row>
    <row r="224" spans="1:13" x14ac:dyDescent="0.2">
      <c r="A224" s="24">
        <v>2015</v>
      </c>
      <c r="B224" s="6">
        <v>495.33287275030079</v>
      </c>
      <c r="C224" s="6">
        <v>281.75803398136213</v>
      </c>
      <c r="D224" s="6">
        <v>1987.3828746729225</v>
      </c>
      <c r="E224" s="6">
        <v>231.97583787996882</v>
      </c>
      <c r="F224" s="6">
        <v>175</v>
      </c>
      <c r="G224" s="6">
        <v>4647.6094159107552</v>
      </c>
      <c r="H224" s="6">
        <v>249.99999999999997</v>
      </c>
      <c r="I224" s="6">
        <v>2136.9274490299199</v>
      </c>
      <c r="J224" s="6">
        <v>298.06261817080662</v>
      </c>
      <c r="K224" s="6">
        <v>249.31176766959061</v>
      </c>
      <c r="L224" s="6">
        <v>175.67979709915193</v>
      </c>
      <c r="M224" s="6">
        <v>324.55888193990967</v>
      </c>
    </row>
    <row r="225" spans="1:13" x14ac:dyDescent="0.2">
      <c r="A225" s="24">
        <v>2016</v>
      </c>
      <c r="B225" s="6">
        <v>354.50320762131281</v>
      </c>
      <c r="C225" s="6">
        <v>218.52701856436164</v>
      </c>
      <c r="D225" s="6">
        <v>196.625</v>
      </c>
      <c r="E225" s="6">
        <v>217.2752464297586</v>
      </c>
      <c r="F225" s="6">
        <v>210.17778843357729</v>
      </c>
      <c r="G225" s="6">
        <v>179.76878612716763</v>
      </c>
      <c r="H225" s="6">
        <v>201.1904761904762</v>
      </c>
      <c r="I225" s="6">
        <v>505.77496572969943</v>
      </c>
      <c r="J225" s="6">
        <v>204.24851040688961</v>
      </c>
      <c r="K225" s="6">
        <v>144.44444444444446</v>
      </c>
      <c r="L225" s="6">
        <v>203.13467492260062</v>
      </c>
      <c r="M225" s="6">
        <v>227.65205702090816</v>
      </c>
    </row>
    <row r="226" spans="1:13" x14ac:dyDescent="0.2">
      <c r="A226" s="24">
        <v>2017</v>
      </c>
      <c r="B226" s="6">
        <v>200.43</v>
      </c>
      <c r="C226" s="6">
        <v>280.17154026920394</v>
      </c>
      <c r="D226" s="6">
        <v>436.92448076808631</v>
      </c>
      <c r="E226" s="6">
        <v>224.99999999999997</v>
      </c>
      <c r="F226" s="6">
        <v>269.47619047619048</v>
      </c>
      <c r="G226" s="6">
        <v>392.57142857142856</v>
      </c>
      <c r="H226" s="6">
        <v>215.18973694881129</v>
      </c>
      <c r="I226" s="6">
        <v>196.81602907702475</v>
      </c>
      <c r="J226" s="6">
        <v>153.13901345291481</v>
      </c>
      <c r="K226" s="6">
        <v>0</v>
      </c>
      <c r="L226" s="6">
        <v>307.94852135815989</v>
      </c>
      <c r="M226" s="6">
        <v>271.64147443274533</v>
      </c>
    </row>
    <row r="227" spans="1:13" x14ac:dyDescent="0.2">
      <c r="A227" s="24">
        <v>2018</v>
      </c>
      <c r="B227" s="6">
        <v>230.42944857061917</v>
      </c>
      <c r="C227" s="6">
        <v>308.36785775936477</v>
      </c>
      <c r="D227" s="6">
        <v>301.58611141190852</v>
      </c>
      <c r="E227" s="6">
        <v>998.23640174642117</v>
      </c>
      <c r="F227" s="6">
        <v>297.37407134200959</v>
      </c>
      <c r="G227" s="6">
        <v>322.53282719267213</v>
      </c>
      <c r="H227" s="6">
        <v>893.28354042646311</v>
      </c>
      <c r="I227" s="6">
        <v>730.15024191494786</v>
      </c>
      <c r="J227" s="6">
        <v>237.17645375709822</v>
      </c>
      <c r="K227" s="6">
        <v>396.77241379310345</v>
      </c>
      <c r="L227" s="6">
        <v>658.90403212588092</v>
      </c>
      <c r="M227" s="6">
        <v>496.34717113437569</v>
      </c>
    </row>
    <row r="228" spans="1:13" x14ac:dyDescent="0.2">
      <c r="A228" s="24">
        <v>2019</v>
      </c>
      <c r="B228" s="6">
        <v>209.76934903880681</v>
      </c>
      <c r="C228" s="6">
        <v>797.37806788695605</v>
      </c>
      <c r="D228" s="6">
        <v>975.17934575457946</v>
      </c>
      <c r="E228" s="6">
        <v>397.90909090909093</v>
      </c>
      <c r="F228" s="6">
        <v>765.32136715391221</v>
      </c>
      <c r="G228" s="6">
        <v>658.64741743149989</v>
      </c>
      <c r="H228" s="6">
        <v>349.55636326108879</v>
      </c>
      <c r="I228" s="6">
        <v>0</v>
      </c>
      <c r="J228" s="6">
        <v>240.89044904768522</v>
      </c>
      <c r="K228" s="6">
        <v>84.86397058823529</v>
      </c>
      <c r="L228" s="6">
        <v>410.13115673385465</v>
      </c>
      <c r="M228" s="6">
        <v>275.64591439688718</v>
      </c>
    </row>
    <row r="229" spans="1:13" x14ac:dyDescent="0.2">
      <c r="A229" s="24">
        <v>2020</v>
      </c>
      <c r="B229" s="84">
        <v>322.49851416673778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">
      <c r="A230" s="1"/>
    </row>
    <row r="231" spans="1:13" x14ac:dyDescent="0.2">
      <c r="A231" s="1" t="s">
        <v>18</v>
      </c>
    </row>
    <row r="232" spans="1:13" x14ac:dyDescent="0.2">
      <c r="A232" s="13" t="s">
        <v>35</v>
      </c>
      <c r="B232" s="1" t="s">
        <v>94</v>
      </c>
      <c r="C232" s="1" t="s">
        <v>95</v>
      </c>
      <c r="D232" s="1" t="s">
        <v>23</v>
      </c>
      <c r="E232" s="1" t="s">
        <v>24</v>
      </c>
      <c r="F232" s="1" t="s">
        <v>25</v>
      </c>
      <c r="G232" s="1" t="s">
        <v>26</v>
      </c>
      <c r="H232" s="1" t="s">
        <v>27</v>
      </c>
      <c r="I232" s="1" t="s">
        <v>96</v>
      </c>
      <c r="J232" s="1" t="s">
        <v>97</v>
      </c>
      <c r="K232" s="1" t="s">
        <v>98</v>
      </c>
      <c r="L232" s="1" t="s">
        <v>99</v>
      </c>
      <c r="M232" s="1" t="s">
        <v>100</v>
      </c>
    </row>
    <row r="233" spans="1:13" hidden="1" x14ac:dyDescent="0.2">
      <c r="A233" s="24" t="s">
        <v>33</v>
      </c>
      <c r="B233" s="18">
        <v>1209755.95</v>
      </c>
      <c r="C233" s="18">
        <v>4170405.46</v>
      </c>
      <c r="D233" s="18">
        <v>2773809.65</v>
      </c>
      <c r="E233" s="18">
        <v>686310.01</v>
      </c>
      <c r="F233" s="18">
        <v>3741030.81</v>
      </c>
      <c r="G233" s="18">
        <v>1942833.52</v>
      </c>
      <c r="H233" s="18">
        <v>2044652.36</v>
      </c>
      <c r="I233" s="18">
        <v>1989653.49</v>
      </c>
      <c r="J233" s="18">
        <v>3193258.69</v>
      </c>
      <c r="K233" s="18">
        <v>8518107.5899999999</v>
      </c>
      <c r="L233" s="18">
        <v>1842154.71</v>
      </c>
      <c r="M233" s="18">
        <v>952899.45</v>
      </c>
    </row>
    <row r="234" spans="1:13" x14ac:dyDescent="0.2">
      <c r="A234" s="24" t="s">
        <v>34</v>
      </c>
      <c r="B234" s="20">
        <v>1118950.28</v>
      </c>
      <c r="C234" s="20">
        <f>5701671.68</f>
        <v>5701671.6799999997</v>
      </c>
      <c r="D234" s="20">
        <v>2990636</v>
      </c>
      <c r="E234" s="20">
        <v>3480941.06</v>
      </c>
      <c r="F234" s="20">
        <v>5311157.78</v>
      </c>
      <c r="G234" s="20">
        <v>2703889.29</v>
      </c>
      <c r="H234" s="20">
        <v>4650705.09</v>
      </c>
      <c r="I234" s="20">
        <v>1836091.87</v>
      </c>
      <c r="J234" s="20">
        <v>5604577.6299999999</v>
      </c>
      <c r="K234" s="20">
        <v>1324037.01</v>
      </c>
      <c r="L234" s="20">
        <v>1612996.95</v>
      </c>
      <c r="M234" s="40">
        <v>4024433.63</v>
      </c>
    </row>
    <row r="235" spans="1:13" x14ac:dyDescent="0.2">
      <c r="A235" s="24" t="s">
        <v>62</v>
      </c>
      <c r="B235" s="40">
        <v>1537320.39</v>
      </c>
      <c r="C235" s="40">
        <v>2259041.2400000002</v>
      </c>
      <c r="D235" s="40">
        <v>4813881.28</v>
      </c>
      <c r="E235" s="20">
        <v>3141523.23</v>
      </c>
      <c r="F235" s="20">
        <v>6025369.9500000002</v>
      </c>
      <c r="G235" s="22">
        <f>+H36</f>
        <v>890923.62</v>
      </c>
      <c r="H235" s="22">
        <f>+H37</f>
        <v>1590293.21</v>
      </c>
      <c r="I235" s="22">
        <v>4274006.8099999996</v>
      </c>
      <c r="J235" s="22">
        <v>2004961.5</v>
      </c>
      <c r="K235" s="22">
        <f>+H40</f>
        <v>1846724.83</v>
      </c>
      <c r="L235" s="22">
        <f>+H41</f>
        <v>5058312.37</v>
      </c>
      <c r="M235" s="22">
        <f>+H42</f>
        <v>2214236.41</v>
      </c>
    </row>
    <row r="236" spans="1:13" x14ac:dyDescent="0.2">
      <c r="A236" s="24" t="s">
        <v>92</v>
      </c>
      <c r="B236" s="22">
        <f>+H43</f>
        <v>4569069.37</v>
      </c>
      <c r="C236" s="22">
        <f>+H44</f>
        <v>11078923.369999999</v>
      </c>
      <c r="D236" s="40">
        <v>2567201.33</v>
      </c>
      <c r="E236" s="20">
        <v>3250525.86</v>
      </c>
      <c r="F236" s="20">
        <v>4844311.6399999997</v>
      </c>
      <c r="G236" s="20">
        <v>4008594.4</v>
      </c>
      <c r="H236" s="20">
        <v>2529957.38</v>
      </c>
      <c r="I236" s="22">
        <v>2892575.29</v>
      </c>
      <c r="J236" s="22">
        <v>1936243.01</v>
      </c>
      <c r="K236" s="22">
        <v>6035465.6900000004</v>
      </c>
      <c r="L236" s="22">
        <v>1171854.94</v>
      </c>
      <c r="M236" s="22">
        <v>2413328.16</v>
      </c>
    </row>
    <row r="237" spans="1:13" x14ac:dyDescent="0.2">
      <c r="A237" s="4">
        <v>2008</v>
      </c>
      <c r="B237" s="22">
        <f>+H55</f>
        <v>1304223.48</v>
      </c>
      <c r="C237" s="22">
        <f>H56</f>
        <v>433826.75</v>
      </c>
      <c r="D237" s="22">
        <f>H57</f>
        <v>3959010.21</v>
      </c>
      <c r="E237" s="40">
        <v>1409967.24</v>
      </c>
      <c r="F237" s="40">
        <v>2287897.7799999998</v>
      </c>
      <c r="G237" s="40">
        <v>35829909.810000002</v>
      </c>
      <c r="H237" s="20">
        <v>48806966.780000001</v>
      </c>
      <c r="I237" s="22">
        <v>93831700.030000001</v>
      </c>
      <c r="J237" s="22">
        <v>0</v>
      </c>
      <c r="K237" s="22">
        <v>43559940.380000003</v>
      </c>
      <c r="L237" s="40">
        <v>3757649.9199999999</v>
      </c>
      <c r="M237" s="40">
        <v>1501254.23</v>
      </c>
    </row>
    <row r="238" spans="1:13" x14ac:dyDescent="0.2">
      <c r="A238" s="4">
        <v>2009</v>
      </c>
      <c r="B238" s="40">
        <v>880837.75</v>
      </c>
      <c r="C238" s="6">
        <v>604287.81999999995</v>
      </c>
      <c r="D238" s="6">
        <v>1356772.99</v>
      </c>
      <c r="E238" s="40">
        <v>773943.34</v>
      </c>
      <c r="F238" s="40">
        <v>3758375.82</v>
      </c>
      <c r="G238" s="40">
        <v>1441487.29</v>
      </c>
      <c r="H238" s="40">
        <v>3236428.98</v>
      </c>
      <c r="I238" s="40">
        <v>7324454.3799999999</v>
      </c>
      <c r="J238" s="40">
        <v>29932</v>
      </c>
      <c r="K238" s="40">
        <v>12131040.07</v>
      </c>
      <c r="L238" s="6">
        <v>2654065.89</v>
      </c>
      <c r="M238" s="6">
        <v>9445466.5500000007</v>
      </c>
    </row>
    <row r="239" spans="1:13" x14ac:dyDescent="0.2">
      <c r="A239" s="4">
        <v>2010</v>
      </c>
      <c r="B239" s="6">
        <v>4099665.49</v>
      </c>
      <c r="C239" s="6">
        <v>6303884.9800000004</v>
      </c>
      <c r="D239" s="6">
        <v>4826740.5599999996</v>
      </c>
      <c r="E239" s="6">
        <v>3471860.47</v>
      </c>
      <c r="F239" s="6">
        <v>1820157.4</v>
      </c>
      <c r="G239">
        <v>6072056.3899999997</v>
      </c>
      <c r="H239">
        <v>4596455.32</v>
      </c>
      <c r="I239">
        <v>3716759.96</v>
      </c>
      <c r="J239" s="40">
        <v>1121923.8600000001</v>
      </c>
      <c r="K239" s="40">
        <v>2705881.52</v>
      </c>
      <c r="L239" s="40">
        <v>6592803.5700000003</v>
      </c>
      <c r="M239" s="6">
        <v>2864918.74</v>
      </c>
    </row>
    <row r="240" spans="1:13" x14ac:dyDescent="0.2">
      <c r="A240" s="4">
        <v>2011</v>
      </c>
      <c r="B240" s="40">
        <v>2216371.6800000002</v>
      </c>
      <c r="C240" s="40">
        <v>604518.9</v>
      </c>
      <c r="D240" s="40">
        <v>11572567.17</v>
      </c>
      <c r="E240">
        <v>2332301.7000000002</v>
      </c>
      <c r="F240">
        <v>2774369.98</v>
      </c>
      <c r="G240">
        <v>2446928.15</v>
      </c>
      <c r="H240">
        <v>4237220.83</v>
      </c>
      <c r="I240">
        <v>667147.06999999995</v>
      </c>
      <c r="J240">
        <v>2978732.25</v>
      </c>
      <c r="K240">
        <v>2715376.54</v>
      </c>
      <c r="L240">
        <v>1391869.22</v>
      </c>
      <c r="M240">
        <v>4625707.6900000004</v>
      </c>
    </row>
    <row r="241" spans="1:13" x14ac:dyDescent="0.2">
      <c r="A241" s="4">
        <v>2012</v>
      </c>
      <c r="B241" s="6">
        <v>2034845.28</v>
      </c>
      <c r="C241" s="6">
        <v>3360494.79</v>
      </c>
      <c r="D241" s="6">
        <v>1015037.74</v>
      </c>
      <c r="E241">
        <v>834086.54</v>
      </c>
      <c r="F241">
        <v>7401140.7599999998</v>
      </c>
      <c r="G241">
        <v>2940680.39</v>
      </c>
      <c r="H241">
        <v>498136.34</v>
      </c>
      <c r="I241">
        <v>4907849.4400000004</v>
      </c>
      <c r="J241">
        <v>337567</v>
      </c>
      <c r="K241">
        <v>1360942.6</v>
      </c>
      <c r="L241">
        <v>1821788.69</v>
      </c>
      <c r="M241">
        <v>1963075.5</v>
      </c>
    </row>
    <row r="242" spans="1:13" x14ac:dyDescent="0.2">
      <c r="A242" s="4">
        <v>2013</v>
      </c>
      <c r="B242" s="6">
        <v>1170803.83</v>
      </c>
      <c r="C242" s="6">
        <v>756594.75</v>
      </c>
      <c r="D242" s="6">
        <v>279549.61</v>
      </c>
      <c r="E242" s="40">
        <v>2011205.43</v>
      </c>
      <c r="F242" s="40">
        <v>592552.06999999995</v>
      </c>
      <c r="G242" s="40">
        <v>2626342.27</v>
      </c>
      <c r="H242">
        <v>700580.55</v>
      </c>
      <c r="I242">
        <v>1124182.04</v>
      </c>
      <c r="J242">
        <v>2715392.5</v>
      </c>
      <c r="K242">
        <v>4021116.7</v>
      </c>
      <c r="L242">
        <v>2690297.58</v>
      </c>
      <c r="M242">
        <v>770570.92</v>
      </c>
    </row>
    <row r="243" spans="1:13" x14ac:dyDescent="0.2">
      <c r="A243" s="4">
        <v>2014</v>
      </c>
      <c r="B243" s="40">
        <v>816900.26</v>
      </c>
      <c r="C243">
        <v>1106094.3999999999</v>
      </c>
      <c r="D243">
        <v>769753.95</v>
      </c>
      <c r="E243">
        <v>1871963.56</v>
      </c>
      <c r="F243">
        <v>580974.12</v>
      </c>
      <c r="G243">
        <v>1138394.1000000001</v>
      </c>
      <c r="H243">
        <v>1512670.89</v>
      </c>
      <c r="I243">
        <v>997895.9</v>
      </c>
      <c r="J243" s="6">
        <v>663723.30000000005</v>
      </c>
      <c r="K243" s="6">
        <v>1196508.22</v>
      </c>
      <c r="L243" s="6">
        <v>69330.149999999994</v>
      </c>
      <c r="M243">
        <v>634492.9</v>
      </c>
    </row>
    <row r="244" spans="1:13" x14ac:dyDescent="0.2">
      <c r="A244" s="4">
        <v>2015</v>
      </c>
      <c r="B244" s="40">
        <v>2700090.2</v>
      </c>
      <c r="C244">
        <v>307035.95600000001</v>
      </c>
      <c r="D244">
        <v>2202616.44</v>
      </c>
      <c r="E244" s="6">
        <v>23810</v>
      </c>
      <c r="F244" s="6">
        <v>6312.25</v>
      </c>
      <c r="G244" s="6">
        <v>3745369</v>
      </c>
      <c r="H244">
        <v>9005</v>
      </c>
      <c r="I244">
        <v>3084851.37</v>
      </c>
      <c r="J244" s="6">
        <v>476400.04</v>
      </c>
      <c r="K244" s="40">
        <v>96492.38</v>
      </c>
      <c r="L244" s="40">
        <v>22165.52</v>
      </c>
      <c r="M244" s="40">
        <v>482109.5</v>
      </c>
    </row>
    <row r="245" spans="1:13" x14ac:dyDescent="0.2">
      <c r="A245" s="4">
        <v>2016</v>
      </c>
      <c r="B245" s="40">
        <v>307629.73</v>
      </c>
      <c r="C245">
        <v>519939.15</v>
      </c>
      <c r="D245">
        <v>47190</v>
      </c>
      <c r="E245">
        <v>139880.5</v>
      </c>
      <c r="F245" s="6">
        <v>312958.3</v>
      </c>
      <c r="G245" s="6">
        <v>31100</v>
      </c>
      <c r="H245" s="6">
        <v>59150</v>
      </c>
      <c r="I245" s="84">
        <v>343132.91</v>
      </c>
      <c r="J245" s="84">
        <v>156244.79999999999</v>
      </c>
      <c r="K245" s="84">
        <v>6500</v>
      </c>
      <c r="L245">
        <v>131225</v>
      </c>
      <c r="M245">
        <v>449627.61</v>
      </c>
    </row>
    <row r="246" spans="1:13" x14ac:dyDescent="0.2">
      <c r="A246" s="4">
        <v>2017</v>
      </c>
      <c r="B246">
        <v>48134.25</v>
      </c>
      <c r="C246">
        <v>38986.15</v>
      </c>
      <c r="D246">
        <v>440516</v>
      </c>
      <c r="E246">
        <v>30393</v>
      </c>
      <c r="F246">
        <v>169770</v>
      </c>
      <c r="G246">
        <v>76944</v>
      </c>
      <c r="H246">
        <v>1712568.8</v>
      </c>
      <c r="I246">
        <v>214435</v>
      </c>
      <c r="J246">
        <v>17075</v>
      </c>
      <c r="K246" s="6">
        <v>0</v>
      </c>
      <c r="L246">
        <v>281157</v>
      </c>
      <c r="M246">
        <v>63258.78</v>
      </c>
    </row>
    <row r="247" spans="1:13" x14ac:dyDescent="0.2">
      <c r="A247" s="4">
        <v>2018</v>
      </c>
      <c r="B247">
        <v>374166.73</v>
      </c>
      <c r="C247">
        <v>178637.5</v>
      </c>
      <c r="D247">
        <v>194954.31</v>
      </c>
      <c r="E247">
        <v>229550.45</v>
      </c>
      <c r="F247">
        <v>225754.5</v>
      </c>
      <c r="G247" s="6">
        <v>993668.81</v>
      </c>
      <c r="H247" s="6">
        <v>4899347.57</v>
      </c>
      <c r="I247" s="6">
        <v>100355.5</v>
      </c>
      <c r="J247" s="6">
        <v>431035</v>
      </c>
      <c r="K247">
        <v>57532</v>
      </c>
      <c r="L247">
        <v>1607989.4</v>
      </c>
      <c r="M247">
        <v>806931.45</v>
      </c>
    </row>
    <row r="248" spans="1:13" x14ac:dyDescent="0.2">
      <c r="A248" s="4">
        <v>2019</v>
      </c>
      <c r="B248">
        <v>1659049</v>
      </c>
      <c r="C248">
        <v>2944241.17</v>
      </c>
      <c r="D248">
        <v>1304819.22</v>
      </c>
      <c r="E248">
        <v>43770</v>
      </c>
      <c r="F248">
        <v>142411</v>
      </c>
      <c r="G248">
        <v>196632.6</v>
      </c>
      <c r="H248">
        <v>555493.30000000005</v>
      </c>
      <c r="I248">
        <v>0</v>
      </c>
      <c r="J248">
        <v>138618</v>
      </c>
      <c r="K248">
        <v>23083</v>
      </c>
      <c r="L248" s="84">
        <v>131648</v>
      </c>
      <c r="M248" s="84">
        <v>212523</v>
      </c>
    </row>
    <row r="249" spans="1:13" x14ac:dyDescent="0.2">
      <c r="A249" s="4">
        <v>2020</v>
      </c>
      <c r="B249">
        <v>419447.05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C00000"/>
    <pageSetUpPr fitToPage="1"/>
  </sheetPr>
  <dimension ref="A3:Z614"/>
  <sheetViews>
    <sheetView topLeftCell="A394" workbookViewId="0">
      <selection activeCell="G394" sqref="G394:G415"/>
    </sheetView>
  </sheetViews>
  <sheetFormatPr defaultRowHeight="12.75" x14ac:dyDescent="0.2"/>
  <cols>
    <col min="1" max="1" width="20.42578125" customWidth="1"/>
    <col min="2" max="2" width="16" bestFit="1" customWidth="1"/>
    <col min="3" max="3" width="15" bestFit="1" customWidth="1"/>
    <col min="4" max="4" width="15.42578125" style="27" bestFit="1" customWidth="1"/>
    <col min="5" max="5" width="14.140625" bestFit="1" customWidth="1"/>
    <col min="6" max="6" width="7.42578125" bestFit="1" customWidth="1"/>
    <col min="7" max="7" width="15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43374</v>
      </c>
      <c r="B5" s="6">
        <v>14399109.449999999</v>
      </c>
      <c r="C5" s="6">
        <v>5213270.0199999996</v>
      </c>
      <c r="D5" s="6">
        <v>1033419.59</v>
      </c>
    </row>
    <row r="6" spans="1:5" x14ac:dyDescent="0.2">
      <c r="A6" s="1">
        <v>43405</v>
      </c>
      <c r="B6" s="6">
        <v>11248485.029999999</v>
      </c>
      <c r="C6" s="6">
        <v>6108587.8799999999</v>
      </c>
      <c r="D6" s="6">
        <v>835784.64</v>
      </c>
    </row>
    <row r="7" spans="1:5" x14ac:dyDescent="0.2">
      <c r="A7" s="1">
        <v>43435</v>
      </c>
      <c r="B7" s="6">
        <v>10316952.710000001</v>
      </c>
      <c r="C7" s="6">
        <v>7223418.0499999998</v>
      </c>
      <c r="D7" s="6">
        <v>685843.26</v>
      </c>
    </row>
    <row r="8" spans="1:5" x14ac:dyDescent="0.2">
      <c r="A8" s="1">
        <v>43466</v>
      </c>
      <c r="B8" s="6">
        <v>9996064.3200000003</v>
      </c>
      <c r="C8" s="6">
        <v>5745985.8300000001</v>
      </c>
      <c r="D8" s="6">
        <v>594882.87</v>
      </c>
    </row>
    <row r="9" spans="1:5" x14ac:dyDescent="0.2">
      <c r="A9" s="1">
        <v>43497</v>
      </c>
      <c r="B9" s="6">
        <v>9530697.1799999997</v>
      </c>
      <c r="C9" s="6">
        <v>4519028.4400000004</v>
      </c>
      <c r="D9" s="6">
        <v>606220.87</v>
      </c>
    </row>
    <row r="10" spans="1:5" x14ac:dyDescent="0.2">
      <c r="A10" s="1">
        <v>43525</v>
      </c>
      <c r="B10" s="6">
        <v>11840685.35</v>
      </c>
      <c r="C10" s="6">
        <v>4917516.55</v>
      </c>
      <c r="D10" s="6">
        <v>741514.13</v>
      </c>
    </row>
    <row r="11" spans="1:5" x14ac:dyDescent="0.2">
      <c r="A11" s="1">
        <v>43556</v>
      </c>
      <c r="B11" s="6">
        <v>12124021.01</v>
      </c>
      <c r="C11" s="6">
        <v>4000282.11</v>
      </c>
      <c r="D11" s="6">
        <v>570273.55000000005</v>
      </c>
    </row>
    <row r="12" spans="1:5" x14ac:dyDescent="0.2">
      <c r="A12" s="1">
        <v>43586</v>
      </c>
      <c r="B12" s="6">
        <v>11930396.41</v>
      </c>
      <c r="C12" s="6">
        <v>3862615.41</v>
      </c>
      <c r="D12" s="6">
        <v>473132.06</v>
      </c>
    </row>
    <row r="13" spans="1:5" x14ac:dyDescent="0.2">
      <c r="A13" s="1">
        <v>43617</v>
      </c>
      <c r="B13" s="6">
        <v>10738900.75</v>
      </c>
      <c r="C13" s="6">
        <v>3496198.74</v>
      </c>
      <c r="D13" s="6">
        <v>248319.35999999999</v>
      </c>
    </row>
    <row r="14" spans="1:5" x14ac:dyDescent="0.2">
      <c r="A14" s="1">
        <v>43647</v>
      </c>
      <c r="B14" s="6">
        <v>9368487.5299999993</v>
      </c>
      <c r="C14" s="6">
        <v>2924995.61</v>
      </c>
      <c r="D14" s="6">
        <v>278722.28000000003</v>
      </c>
    </row>
    <row r="15" spans="1:5" x14ac:dyDescent="0.2">
      <c r="A15" s="1">
        <v>43678</v>
      </c>
      <c r="B15" s="6">
        <v>10305940.390000001</v>
      </c>
      <c r="C15" s="6">
        <v>3185638.08</v>
      </c>
      <c r="D15" s="6">
        <v>292796.73</v>
      </c>
    </row>
    <row r="16" spans="1:5" x14ac:dyDescent="0.2">
      <c r="A16" s="1">
        <v>43709</v>
      </c>
      <c r="B16" s="6">
        <v>9537226.0800000001</v>
      </c>
      <c r="C16" s="6">
        <v>3507628.21</v>
      </c>
      <c r="D16" s="6">
        <v>416642.56</v>
      </c>
    </row>
    <row r="17" spans="1:26" x14ac:dyDescent="0.2">
      <c r="A17" s="1">
        <v>43739</v>
      </c>
      <c r="B17" s="6">
        <v>9024239.8699999992</v>
      </c>
      <c r="C17" s="6">
        <v>3421099.74</v>
      </c>
      <c r="D17" s="6">
        <v>384101.35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140361206.07999998</v>
      </c>
      <c r="C19" s="34">
        <f>SUM(C5:C18)</f>
        <v>58126264.670000009</v>
      </c>
      <c r="D19" s="34">
        <f>SUM(D5:D18)</f>
        <v>7161653.2499999991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4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11211425.199999999</v>
      </c>
      <c r="O44">
        <v>10298333.08</v>
      </c>
      <c r="P44">
        <v>11505809.18</v>
      </c>
      <c r="Q44">
        <v>11457125.560000001</v>
      </c>
      <c r="R44">
        <v>13111063.619999999</v>
      </c>
      <c r="S44">
        <v>12340253.59</v>
      </c>
      <c r="T44">
        <v>13911451.869999999</v>
      </c>
      <c r="U44">
        <v>12852150.789999999</v>
      </c>
      <c r="V44">
        <v>12762984.91</v>
      </c>
      <c r="W44">
        <v>14399109.449999999</v>
      </c>
      <c r="X44">
        <v>11248485.029999999</v>
      </c>
      <c r="Y44">
        <v>10316952.710000001</v>
      </c>
      <c r="Z44" s="27">
        <f t="shared" si="1"/>
        <v>145415144.99000001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9996064.3200000003</v>
      </c>
      <c r="O45">
        <v>9530697.1799999997</v>
      </c>
      <c r="P45">
        <v>11840685.35</v>
      </c>
      <c r="Q45">
        <v>12124021.01</v>
      </c>
      <c r="R45">
        <v>11930396.41</v>
      </c>
      <c r="S45">
        <v>10738900.75</v>
      </c>
      <c r="T45">
        <v>9368487.5299999993</v>
      </c>
      <c r="U45">
        <v>10305940.390000001</v>
      </c>
      <c r="V45">
        <v>9537226.0800000001</v>
      </c>
      <c r="W45">
        <v>9024239.8699999992</v>
      </c>
      <c r="Z45" s="27">
        <f>SUM(N45:Y45)</f>
        <v>104396658.89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M47" t="s">
        <v>48</v>
      </c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  <c r="N49" s="9" t="s">
        <v>21</v>
      </c>
      <c r="O49" s="9" t="s">
        <v>22</v>
      </c>
      <c r="P49" s="9" t="s">
        <v>23</v>
      </c>
      <c r="Q49" s="9" t="s">
        <v>24</v>
      </c>
      <c r="R49" s="9" t="s">
        <v>25</v>
      </c>
      <c r="S49" s="9" t="s">
        <v>26</v>
      </c>
      <c r="T49" s="9" t="s">
        <v>27</v>
      </c>
      <c r="U49" s="9" t="s">
        <v>28</v>
      </c>
      <c r="V49" s="9" t="s">
        <v>29</v>
      </c>
      <c r="W49" s="9" t="s">
        <v>30</v>
      </c>
      <c r="X49" s="9" t="s">
        <v>31</v>
      </c>
      <c r="Y49" s="9" t="s">
        <v>32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  <c r="M50">
        <v>2004</v>
      </c>
      <c r="N50">
        <v>439528.96090617601</v>
      </c>
      <c r="O50">
        <v>352554.18074302399</v>
      </c>
      <c r="P50">
        <v>388250.30564981903</v>
      </c>
      <c r="Q50">
        <v>371664.94968947303</v>
      </c>
      <c r="R50">
        <v>376944.419134308</v>
      </c>
      <c r="S50">
        <v>364373.39083432802</v>
      </c>
      <c r="T50">
        <v>373376.36701310403</v>
      </c>
      <c r="U50">
        <v>374957.04543857201</v>
      </c>
      <c r="V50">
        <v>252648.34940940799</v>
      </c>
      <c r="W50">
        <v>294836.08750282298</v>
      </c>
      <c r="X50">
        <v>306161.90200133098</v>
      </c>
      <c r="Y50">
        <v>325615.34984864801</v>
      </c>
      <c r="Z50" s="27">
        <f t="shared" ref="Z50:Z57" si="2">SUM(N50:Y50)</f>
        <v>4220911.3081710143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  <c r="M51">
        <v>2005</v>
      </c>
      <c r="N51">
        <v>346534.81699999399</v>
      </c>
      <c r="O51">
        <v>319401.76471379801</v>
      </c>
      <c r="P51">
        <v>326574.195420017</v>
      </c>
      <c r="Q51">
        <v>404282.72753221501</v>
      </c>
      <c r="R51">
        <v>376916.31102423603</v>
      </c>
      <c r="S51">
        <v>358886.38515602902</v>
      </c>
      <c r="T51">
        <v>319254.63716400898</v>
      </c>
      <c r="U51">
        <v>315616.43991115497</v>
      </c>
      <c r="V51">
        <v>78702.698250476999</v>
      </c>
      <c r="W51">
        <v>114538.450766073</v>
      </c>
      <c r="X51">
        <v>180921.896908191</v>
      </c>
      <c r="Y51">
        <v>197290.87605285901</v>
      </c>
      <c r="Z51" s="27">
        <f t="shared" si="2"/>
        <v>3338921.1998990532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M52">
        <v>2006</v>
      </c>
      <c r="N52">
        <v>230553.141174936</v>
      </c>
      <c r="O52">
        <v>221290.45905745699</v>
      </c>
      <c r="P52">
        <v>249233.35198095901</v>
      </c>
      <c r="Q52">
        <v>283338.50460554601</v>
      </c>
      <c r="R52">
        <v>275598.75576610601</v>
      </c>
      <c r="S52">
        <v>300558.28335014498</v>
      </c>
      <c r="T52">
        <v>317273.171989795</v>
      </c>
      <c r="U52">
        <v>336148.30097036698</v>
      </c>
      <c r="V52">
        <v>309714.79657643603</v>
      </c>
      <c r="W52">
        <v>358167.34685092402</v>
      </c>
      <c r="X52">
        <v>348876.45929372002</v>
      </c>
      <c r="Y52">
        <v>372942.69787241297</v>
      </c>
      <c r="Z52" s="27">
        <f t="shared" si="2"/>
        <v>3603695.269488804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2007</v>
      </c>
      <c r="N53">
        <v>369686.73914022697</v>
      </c>
      <c r="O53">
        <v>334445.28206181398</v>
      </c>
      <c r="P53">
        <v>381894.43356020103</v>
      </c>
      <c r="Q53">
        <v>380620.56595321902</v>
      </c>
      <c r="R53">
        <v>394922.13871444901</v>
      </c>
      <c r="S53">
        <v>386951.94095416297</v>
      </c>
      <c r="T53">
        <v>384343.36551910499</v>
      </c>
      <c r="U53">
        <v>372200.984394125</v>
      </c>
      <c r="V53">
        <v>369099.63612368802</v>
      </c>
      <c r="W53">
        <v>390100.07048634702</v>
      </c>
      <c r="X53">
        <v>381339.32242040703</v>
      </c>
      <c r="Y53">
        <v>404072.87381251203</v>
      </c>
      <c r="Z53" s="27">
        <f t="shared" si="2"/>
        <v>4549677.3531402573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2008</v>
      </c>
      <c r="N54">
        <v>361179.55744089198</v>
      </c>
      <c r="O54">
        <v>362298.87173431797</v>
      </c>
      <c r="P54">
        <v>444589.56284687901</v>
      </c>
      <c r="Q54">
        <v>390368.81310596003</v>
      </c>
      <c r="R54">
        <v>411263.34889933502</v>
      </c>
      <c r="S54">
        <v>386821.99641245499</v>
      </c>
      <c r="T54">
        <v>432048.85404347599</v>
      </c>
      <c r="U54">
        <v>391784.92503290501</v>
      </c>
      <c r="V54">
        <v>135416.92299500699</v>
      </c>
      <c r="W54">
        <v>295684.92898270499</v>
      </c>
      <c r="X54">
        <v>331775.50332623802</v>
      </c>
      <c r="Y54">
        <v>358333.34032828198</v>
      </c>
      <c r="Z54" s="27">
        <f t="shared" si="2"/>
        <v>4301566.6251484519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2009</v>
      </c>
      <c r="N55">
        <v>335999.291883467</v>
      </c>
      <c r="O55">
        <v>298096.22741041501</v>
      </c>
      <c r="P55">
        <v>343406.40416385798</v>
      </c>
      <c r="Q55">
        <v>340943.81547277299</v>
      </c>
      <c r="R55">
        <v>346131.21165936498</v>
      </c>
      <c r="S55">
        <v>338470.93483570497</v>
      </c>
      <c r="T55">
        <v>337663.90513253299</v>
      </c>
      <c r="U55">
        <v>337300.82635378197</v>
      </c>
      <c r="V55">
        <v>347860.55052387301</v>
      </c>
      <c r="W55">
        <v>368418.32545770798</v>
      </c>
      <c r="X55">
        <v>319930.81494935398</v>
      </c>
      <c r="Y55">
        <v>380201.65609252697</v>
      </c>
      <c r="Z55" s="27">
        <f t="shared" si="2"/>
        <v>4094423.9639353598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2010</v>
      </c>
      <c r="N56">
        <v>306331.07212858298</v>
      </c>
      <c r="O56">
        <v>305578.47640770703</v>
      </c>
      <c r="P56">
        <v>325698.63092944497</v>
      </c>
      <c r="Q56">
        <v>328811.54585523298</v>
      </c>
      <c r="R56">
        <v>324519.78591738798</v>
      </c>
      <c r="S56">
        <v>315482.03310204699</v>
      </c>
      <c r="T56">
        <v>328812.15654130699</v>
      </c>
      <c r="U56">
        <v>367858.64456785901</v>
      </c>
      <c r="V56">
        <v>327870.716555472</v>
      </c>
      <c r="W56">
        <v>347353.03464627999</v>
      </c>
      <c r="X56">
        <v>307710.34779658902</v>
      </c>
      <c r="Y56">
        <v>326418.77197902102</v>
      </c>
      <c r="Z56" s="27">
        <f t="shared" si="2"/>
        <v>3912445.2164269309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2011</v>
      </c>
      <c r="N57">
        <v>289933.801264279</v>
      </c>
      <c r="O57">
        <v>300448.11865709198</v>
      </c>
      <c r="P57">
        <v>350333.92757733399</v>
      </c>
      <c r="Q57">
        <v>324508.42118392698</v>
      </c>
      <c r="R57">
        <v>325166.87311009999</v>
      </c>
      <c r="S57">
        <v>313539.40973677801</v>
      </c>
      <c r="T57">
        <v>317672.23063590098</v>
      </c>
      <c r="U57">
        <v>344112.03167693102</v>
      </c>
      <c r="V57">
        <v>297685.96681910899</v>
      </c>
      <c r="W57">
        <v>346547.70302868</v>
      </c>
      <c r="X57">
        <v>339844.16586564702</v>
      </c>
      <c r="Y57">
        <v>351073.06417927402</v>
      </c>
      <c r="Z57" s="27">
        <f t="shared" si="2"/>
        <v>3900865.7137350515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2012</v>
      </c>
      <c r="N58">
        <v>350153.20710683399</v>
      </c>
      <c r="O58">
        <v>303701.98057338299</v>
      </c>
      <c r="P58">
        <v>331411.33775149297</v>
      </c>
      <c r="Q58">
        <v>328742.294713918</v>
      </c>
      <c r="R58">
        <v>338444.932251397</v>
      </c>
      <c r="S58">
        <v>322440.18200785102</v>
      </c>
      <c r="T58">
        <v>349392.99104951799</v>
      </c>
      <c r="U58">
        <v>291191.010585115</v>
      </c>
      <c r="V58">
        <v>251369.62620641899</v>
      </c>
      <c r="W58">
        <v>344344.08230810001</v>
      </c>
      <c r="X58">
        <v>335227.400356183</v>
      </c>
      <c r="Y58">
        <v>352771.29816596402</v>
      </c>
      <c r="Z58" s="27">
        <f t="shared" ref="Z58:Z64" si="3">SUM(N58:Y58)</f>
        <v>3899190.3430761746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2013</v>
      </c>
      <c r="N59">
        <v>345022.84454960702</v>
      </c>
      <c r="O59">
        <v>311610.63215863</v>
      </c>
      <c r="P59">
        <v>344201.78248945501</v>
      </c>
      <c r="Q59">
        <v>328382.32469114702</v>
      </c>
      <c r="R59">
        <v>345619.07895514701</v>
      </c>
      <c r="S59">
        <v>337212.72533523099</v>
      </c>
      <c r="T59">
        <v>327400.14534300799</v>
      </c>
      <c r="U59">
        <v>357765.66011842899</v>
      </c>
      <c r="V59">
        <v>343390.46234113199</v>
      </c>
      <c r="W59">
        <v>328246.63309647498</v>
      </c>
      <c r="X59">
        <v>314843.47705087898</v>
      </c>
      <c r="Y59">
        <v>339859.108474156</v>
      </c>
      <c r="Z59" s="27">
        <f t="shared" si="3"/>
        <v>4023554.8746032962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2014</v>
      </c>
      <c r="N60">
        <v>310177.34694433201</v>
      </c>
      <c r="O60">
        <v>274652.32555097103</v>
      </c>
      <c r="P60">
        <v>335116.43486513599</v>
      </c>
      <c r="Q60">
        <v>307521.31801141001</v>
      </c>
      <c r="R60">
        <v>334343.33869340498</v>
      </c>
      <c r="S60">
        <v>328630.72633111803</v>
      </c>
      <c r="T60">
        <v>323590.55556460202</v>
      </c>
      <c r="U60">
        <v>324534.24643432198</v>
      </c>
      <c r="V60">
        <v>318022.32938349998</v>
      </c>
      <c r="W60">
        <v>321309.78893769899</v>
      </c>
      <c r="X60">
        <v>305307.59645914601</v>
      </c>
      <c r="Y60">
        <v>319589.16817266197</v>
      </c>
      <c r="Z60" s="27">
        <f t="shared" si="3"/>
        <v>3802795.1753483033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2015</v>
      </c>
      <c r="N61">
        <v>312959.437235158</v>
      </c>
      <c r="O61">
        <v>283462.567086967</v>
      </c>
      <c r="P61">
        <v>301291.41952555103</v>
      </c>
      <c r="Q61">
        <v>294689.43442291598</v>
      </c>
      <c r="R61">
        <v>296244.10434711899</v>
      </c>
      <c r="S61">
        <v>282981.39102751302</v>
      </c>
      <c r="T61">
        <v>286050.754941341</v>
      </c>
      <c r="U61">
        <v>288226.98806988599</v>
      </c>
      <c r="V61">
        <v>264589.35231918399</v>
      </c>
      <c r="W61">
        <v>272973.358709605</v>
      </c>
      <c r="X61">
        <v>261223.407007142</v>
      </c>
      <c r="Y61">
        <v>264576.74434833898</v>
      </c>
      <c r="Z61" s="27">
        <f t="shared" si="3"/>
        <v>3409268.9590407205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2016</v>
      </c>
      <c r="N62">
        <v>238686.01574580499</v>
      </c>
      <c r="O62">
        <v>262215.22656136198</v>
      </c>
      <c r="P62">
        <v>277382.42246018897</v>
      </c>
      <c r="Q62">
        <v>276079.35875120002</v>
      </c>
      <c r="R62">
        <v>267453.40654274501</v>
      </c>
      <c r="S62">
        <v>257808.680870841</v>
      </c>
      <c r="T62">
        <v>255964.60781657201</v>
      </c>
      <c r="U62">
        <v>252356.73203768299</v>
      </c>
      <c r="V62">
        <v>238974.73099534801</v>
      </c>
      <c r="W62">
        <v>247490.85222201599</v>
      </c>
      <c r="X62">
        <v>208619.13745481501</v>
      </c>
      <c r="Y62">
        <v>198985.11066388199</v>
      </c>
      <c r="Z62" s="27">
        <f t="shared" si="3"/>
        <v>2982016.2821224583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2017</v>
      </c>
      <c r="N63">
        <v>228848.54757076799</v>
      </c>
      <c r="O63">
        <v>204229.64246066101</v>
      </c>
      <c r="P63">
        <v>213091.07761639499</v>
      </c>
      <c r="Q63">
        <v>219314.65711020501</v>
      </c>
      <c r="R63">
        <v>232879.00874088501</v>
      </c>
      <c r="S63">
        <v>207091.977074405</v>
      </c>
      <c r="T63">
        <v>223683.53625878901</v>
      </c>
      <c r="U63">
        <v>213455.94754608799</v>
      </c>
      <c r="V63">
        <v>208536.68001769501</v>
      </c>
      <c r="W63">
        <v>191138.231659988</v>
      </c>
      <c r="X63">
        <v>202988.13775764199</v>
      </c>
      <c r="Y63">
        <v>207281.66385376599</v>
      </c>
      <c r="Z63" s="27">
        <f t="shared" si="3"/>
        <v>2552539.1076672873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2018</v>
      </c>
      <c r="N64">
        <v>193079.926079795</v>
      </c>
      <c r="O64">
        <v>184407.595711506</v>
      </c>
      <c r="P64">
        <v>209884.355072037</v>
      </c>
      <c r="Q64">
        <v>197923.357409474</v>
      </c>
      <c r="R64">
        <v>213351.150502198</v>
      </c>
      <c r="S64">
        <v>204134.83691430901</v>
      </c>
      <c r="T64">
        <v>211527.90265239999</v>
      </c>
      <c r="U64">
        <v>214536.85826148099</v>
      </c>
      <c r="V64">
        <v>202298.685520395</v>
      </c>
      <c r="W64">
        <v>219449.90303768599</v>
      </c>
      <c r="X64">
        <v>206094.812970292</v>
      </c>
      <c r="Y64">
        <v>218342.51924788899</v>
      </c>
      <c r="Z64" s="27">
        <f t="shared" si="3"/>
        <v>2475031.9033794617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2019</v>
      </c>
      <c r="N65">
        <v>206895.28843326701</v>
      </c>
      <c r="O65">
        <v>185359.145748829</v>
      </c>
      <c r="P65">
        <v>215467.134044342</v>
      </c>
      <c r="Q65">
        <v>202351.497111726</v>
      </c>
      <c r="R65">
        <v>210312.33755655101</v>
      </c>
      <c r="S65">
        <v>204068.681875496</v>
      </c>
      <c r="T65">
        <v>172174.46498552401</v>
      </c>
      <c r="U65">
        <v>204140.27359741699</v>
      </c>
      <c r="V65">
        <v>185954.724449442</v>
      </c>
      <c r="W65">
        <v>185201.98448841</v>
      </c>
      <c r="Z65" s="27">
        <f>SUM(N65:Y65)</f>
        <v>1971925.532291004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187551.62</v>
      </c>
      <c r="C198">
        <v>11023873.58</v>
      </c>
      <c r="D198">
        <v>11211425.199999999</v>
      </c>
      <c r="E198">
        <v>11211425.155184099</v>
      </c>
      <c r="F198">
        <v>10</v>
      </c>
      <c r="G198">
        <v>193079.926079795</v>
      </c>
      <c r="H198">
        <v>66.182876549612601</v>
      </c>
      <c r="I198">
        <v>1567159.7567632699</v>
      </c>
      <c r="J198">
        <v>0</v>
      </c>
    </row>
    <row r="199" spans="1:10" x14ac:dyDescent="0.2">
      <c r="A199" s="1">
        <v>43132</v>
      </c>
      <c r="B199">
        <v>176445.43</v>
      </c>
      <c r="C199">
        <v>10121887.65</v>
      </c>
      <c r="D199">
        <v>10298333.08</v>
      </c>
      <c r="E199">
        <v>10298333.5409701</v>
      </c>
      <c r="F199">
        <v>10</v>
      </c>
      <c r="G199">
        <v>184407.595711506</v>
      </c>
      <c r="H199">
        <v>63.675485429731502</v>
      </c>
      <c r="I199">
        <v>1443909.6328896999</v>
      </c>
      <c r="J199">
        <v>0</v>
      </c>
    </row>
    <row r="200" spans="1:10" x14ac:dyDescent="0.2">
      <c r="A200" s="1">
        <v>43160</v>
      </c>
      <c r="B200">
        <v>213691.81</v>
      </c>
      <c r="C200">
        <v>11292117.369999999</v>
      </c>
      <c r="D200">
        <v>11505809.18</v>
      </c>
      <c r="E200">
        <v>11505926.8462527</v>
      </c>
      <c r="F200">
        <v>10</v>
      </c>
      <c r="G200">
        <v>209884.355072037</v>
      </c>
      <c r="H200">
        <v>62.522421555895598</v>
      </c>
      <c r="I200">
        <v>1616551.2795484201</v>
      </c>
      <c r="J200">
        <v>0</v>
      </c>
    </row>
    <row r="201" spans="1:10" x14ac:dyDescent="0.2">
      <c r="A201" s="1">
        <v>43191</v>
      </c>
      <c r="B201">
        <v>179696.33</v>
      </c>
      <c r="C201">
        <v>11277429.23</v>
      </c>
      <c r="D201">
        <v>11457125.560000001</v>
      </c>
      <c r="E201">
        <v>11457121.8014281</v>
      </c>
      <c r="F201">
        <v>10</v>
      </c>
      <c r="G201">
        <v>197923.357409474</v>
      </c>
      <c r="H201">
        <v>66.013817950061707</v>
      </c>
      <c r="I201">
        <v>1608554.6826658701</v>
      </c>
      <c r="J201">
        <v>0</v>
      </c>
    </row>
    <row r="202" spans="1:10" x14ac:dyDescent="0.2">
      <c r="A202" s="1">
        <v>43221</v>
      </c>
      <c r="B202">
        <v>242558.1</v>
      </c>
      <c r="C202">
        <v>12868505.52</v>
      </c>
      <c r="D202">
        <v>13111063.619999999</v>
      </c>
      <c r="E202">
        <v>13111033.842140401</v>
      </c>
      <c r="F202">
        <v>10</v>
      </c>
      <c r="G202">
        <v>213351.150502198</v>
      </c>
      <c r="H202">
        <v>70.070614890733594</v>
      </c>
      <c r="I202">
        <v>1838612.46119404</v>
      </c>
      <c r="J202">
        <v>0</v>
      </c>
    </row>
    <row r="203" spans="1:10" x14ac:dyDescent="0.2">
      <c r="A203" s="1">
        <v>43252</v>
      </c>
      <c r="B203">
        <v>192686.66</v>
      </c>
      <c r="C203">
        <v>12147566.93</v>
      </c>
      <c r="D203">
        <v>12340253.59</v>
      </c>
      <c r="E203">
        <v>12340162.9895417</v>
      </c>
      <c r="F203">
        <v>10</v>
      </c>
      <c r="G203">
        <v>204134.83691430901</v>
      </c>
      <c r="H203">
        <v>68.920939753056302</v>
      </c>
      <c r="I203">
        <v>1729001.8069293301</v>
      </c>
      <c r="J203">
        <v>0</v>
      </c>
    </row>
    <row r="204" spans="1:10" x14ac:dyDescent="0.2">
      <c r="A204" s="1">
        <v>43282</v>
      </c>
      <c r="B204">
        <v>174540.75</v>
      </c>
      <c r="C204">
        <v>13736911.119999999</v>
      </c>
      <c r="D204">
        <v>13911451.869999999</v>
      </c>
      <c r="E204">
        <v>13911422.139554899</v>
      </c>
      <c r="F204">
        <v>10</v>
      </c>
      <c r="G204">
        <v>211527.90265239999</v>
      </c>
      <c r="H204">
        <v>74.887587293894697</v>
      </c>
      <c r="I204">
        <v>1929392.1354211201</v>
      </c>
      <c r="J204">
        <v>0</v>
      </c>
    </row>
    <row r="205" spans="1:10" x14ac:dyDescent="0.2">
      <c r="A205" s="1">
        <v>43313</v>
      </c>
      <c r="B205">
        <v>172226.73</v>
      </c>
      <c r="C205">
        <v>12679924.060000001</v>
      </c>
      <c r="D205">
        <v>12852150.789999999</v>
      </c>
      <c r="E205">
        <v>12852126.440231999</v>
      </c>
      <c r="F205">
        <v>10</v>
      </c>
      <c r="G205">
        <v>214536.85826148099</v>
      </c>
      <c r="H205">
        <v>68.268185597916698</v>
      </c>
      <c r="I205">
        <v>1793915.61715671</v>
      </c>
      <c r="J205">
        <v>0</v>
      </c>
    </row>
    <row r="206" spans="1:10" x14ac:dyDescent="0.2">
      <c r="A206" s="1">
        <v>43344</v>
      </c>
      <c r="B206">
        <v>132630.32</v>
      </c>
      <c r="C206">
        <v>12630354.59</v>
      </c>
      <c r="D206">
        <v>12762984.91</v>
      </c>
      <c r="E206">
        <v>12762961.6206547</v>
      </c>
      <c r="F206">
        <v>10</v>
      </c>
      <c r="G206">
        <v>202298.685520395</v>
      </c>
      <c r="H206">
        <v>71.890820822724606</v>
      </c>
      <c r="I206">
        <v>1780456.9327646501</v>
      </c>
      <c r="J206">
        <v>0</v>
      </c>
    </row>
    <row r="207" spans="1:10" x14ac:dyDescent="0.2">
      <c r="A207" s="1">
        <v>43374</v>
      </c>
      <c r="B207">
        <v>202259.82</v>
      </c>
      <c r="C207">
        <v>14196849.630000001</v>
      </c>
      <c r="D207">
        <v>14399109.449999999</v>
      </c>
      <c r="E207">
        <v>14399109.129621601</v>
      </c>
      <c r="F207">
        <v>10</v>
      </c>
      <c r="G207">
        <v>219449.90303768599</v>
      </c>
      <c r="H207">
        <v>74.698446217413107</v>
      </c>
      <c r="I207">
        <v>1993457.64985544</v>
      </c>
      <c r="J207">
        <v>0</v>
      </c>
    </row>
    <row r="208" spans="1:10" x14ac:dyDescent="0.2">
      <c r="A208" s="1">
        <v>43405</v>
      </c>
      <c r="B208">
        <v>88128.95</v>
      </c>
      <c r="C208">
        <v>11160356.08</v>
      </c>
      <c r="D208">
        <v>11248485.029999999</v>
      </c>
      <c r="E208">
        <v>11248484.7233433</v>
      </c>
      <c r="F208">
        <v>10</v>
      </c>
      <c r="G208">
        <v>206094.812970292</v>
      </c>
      <c r="H208">
        <v>62.136653072203501</v>
      </c>
      <c r="I208">
        <v>1557557.1701724001</v>
      </c>
      <c r="J208">
        <v>0</v>
      </c>
    </row>
    <row r="209" spans="1:13" x14ac:dyDescent="0.2">
      <c r="A209" s="1">
        <v>43435</v>
      </c>
      <c r="B209">
        <v>107449.27</v>
      </c>
      <c r="C209">
        <v>10209503.439999999</v>
      </c>
      <c r="D209">
        <v>10316952.710000001</v>
      </c>
      <c r="E209">
        <v>10316955.6696571</v>
      </c>
      <c r="F209">
        <v>10</v>
      </c>
      <c r="G209">
        <v>218342.51924788899</v>
      </c>
      <c r="H209">
        <v>53.756901051867402</v>
      </c>
      <c r="I209">
        <v>1420461.5329670401</v>
      </c>
      <c r="J209">
        <v>0</v>
      </c>
    </row>
    <row r="210" spans="1:13" x14ac:dyDescent="0.2">
      <c r="A210" s="1">
        <v>43466</v>
      </c>
      <c r="B210">
        <v>107488.06</v>
      </c>
      <c r="C210">
        <v>9888576.2599999998</v>
      </c>
      <c r="D210">
        <v>9996064.3200000003</v>
      </c>
      <c r="E210">
        <v>9996064.2969377004</v>
      </c>
      <c r="F210">
        <v>10</v>
      </c>
      <c r="G210">
        <v>206895.28843326701</v>
      </c>
      <c r="H210">
        <v>54.966698805159098</v>
      </c>
      <c r="I210">
        <v>1376286.7065802</v>
      </c>
      <c r="J210">
        <v>0</v>
      </c>
    </row>
    <row r="211" spans="1:13" x14ac:dyDescent="0.2">
      <c r="A211" s="1">
        <v>43497</v>
      </c>
      <c r="B211">
        <v>57907.77</v>
      </c>
      <c r="C211">
        <v>9472789.4100000001</v>
      </c>
      <c r="D211">
        <v>9530697.1799999997</v>
      </c>
      <c r="E211">
        <v>9530675.3570839707</v>
      </c>
      <c r="F211">
        <v>10</v>
      </c>
      <c r="G211">
        <v>185359.145748829</v>
      </c>
      <c r="H211">
        <v>58.5120708869852</v>
      </c>
      <c r="I211">
        <v>1315072.11852254</v>
      </c>
      <c r="J211">
        <v>0</v>
      </c>
    </row>
    <row r="212" spans="1:13" x14ac:dyDescent="0.2">
      <c r="A212" s="1">
        <v>43525</v>
      </c>
      <c r="B212">
        <v>102575.15</v>
      </c>
      <c r="C212">
        <v>11738110.199999999</v>
      </c>
      <c r="D212">
        <v>11840685.35</v>
      </c>
      <c r="E212">
        <v>11840628.326326299</v>
      </c>
      <c r="F212">
        <v>10</v>
      </c>
      <c r="G212">
        <v>215467.134044342</v>
      </c>
      <c r="H212">
        <v>62.464652883786798</v>
      </c>
      <c r="I212">
        <v>1618451.40961781</v>
      </c>
      <c r="J212">
        <v>0</v>
      </c>
    </row>
    <row r="213" spans="1:13" x14ac:dyDescent="0.2">
      <c r="A213" s="1">
        <v>43556</v>
      </c>
      <c r="B213">
        <v>161388.03</v>
      </c>
      <c r="C213">
        <v>11962632.98</v>
      </c>
      <c r="D213">
        <v>12124021.01</v>
      </c>
      <c r="E213">
        <v>12124021.740826</v>
      </c>
      <c r="F213">
        <v>10</v>
      </c>
      <c r="G213">
        <v>202351.497111726</v>
      </c>
      <c r="H213">
        <v>68.198729687808907</v>
      </c>
      <c r="I213">
        <v>1676093.3126199699</v>
      </c>
      <c r="J213">
        <v>0</v>
      </c>
    </row>
    <row r="214" spans="1:13" x14ac:dyDescent="0.2">
      <c r="A214" s="1">
        <v>43586</v>
      </c>
      <c r="B214">
        <v>170422.36</v>
      </c>
      <c r="C214">
        <v>11759974.050000001</v>
      </c>
      <c r="D214">
        <v>11930396.41</v>
      </c>
      <c r="E214">
        <v>11930395.3515907</v>
      </c>
      <c r="F214">
        <v>10</v>
      </c>
      <c r="G214">
        <v>210312.33755655101</v>
      </c>
      <c r="H214">
        <v>64.656086375725494</v>
      </c>
      <c r="I214">
        <v>1667577.31134636</v>
      </c>
      <c r="J214">
        <v>0</v>
      </c>
    </row>
    <row r="215" spans="1:13" x14ac:dyDescent="0.2">
      <c r="A215" s="1">
        <v>43617</v>
      </c>
      <c r="B215">
        <v>135788.75</v>
      </c>
      <c r="C215">
        <v>10603112</v>
      </c>
      <c r="D215">
        <v>10738900.75</v>
      </c>
      <c r="E215">
        <v>10738900.981238401</v>
      </c>
      <c r="F215">
        <v>10</v>
      </c>
      <c r="G215">
        <v>204068.681875496</v>
      </c>
      <c r="H215">
        <v>60.007291073681799</v>
      </c>
      <c r="I215">
        <v>1506707.81108705</v>
      </c>
      <c r="J215">
        <v>0</v>
      </c>
    </row>
    <row r="216" spans="1:13" x14ac:dyDescent="0.2">
      <c r="A216" s="1">
        <v>43647</v>
      </c>
      <c r="B216">
        <v>102422.52</v>
      </c>
      <c r="C216">
        <v>9266065.0099999998</v>
      </c>
      <c r="D216">
        <v>9368487.5299999993</v>
      </c>
      <c r="E216">
        <v>9368486.6362242401</v>
      </c>
      <c r="F216">
        <v>10</v>
      </c>
      <c r="G216" s="92">
        <v>172174.46498552401</v>
      </c>
      <c r="H216">
        <v>62.0359132883017</v>
      </c>
      <c r="I216">
        <v>1312513.54407747</v>
      </c>
      <c r="J216">
        <v>0</v>
      </c>
    </row>
    <row r="217" spans="1:13" x14ac:dyDescent="0.2">
      <c r="A217" s="1">
        <v>43678</v>
      </c>
      <c r="B217">
        <v>174083.98</v>
      </c>
      <c r="C217">
        <v>10131856.41</v>
      </c>
      <c r="D217">
        <v>10305940.390000001</v>
      </c>
      <c r="E217">
        <v>10305940.1849728</v>
      </c>
      <c r="F217">
        <v>10</v>
      </c>
      <c r="G217" s="92">
        <v>204140.27359741699</v>
      </c>
      <c r="H217">
        <v>57.426913890814703</v>
      </c>
      <c r="I217">
        <v>1417205.7285533899</v>
      </c>
      <c r="J217">
        <v>0</v>
      </c>
    </row>
    <row r="218" spans="1:13" x14ac:dyDescent="0.2">
      <c r="A218" s="1">
        <v>43709</v>
      </c>
      <c r="B218">
        <v>174688.43</v>
      </c>
      <c r="C218">
        <v>9362537.6500000004</v>
      </c>
      <c r="D218">
        <v>9537226.0800000001</v>
      </c>
      <c r="E218">
        <v>9537225.2832732499</v>
      </c>
      <c r="F218">
        <v>10</v>
      </c>
      <c r="G218" s="92">
        <v>185954.724449442</v>
      </c>
      <c r="H218">
        <v>58.243736211388999</v>
      </c>
      <c r="I218">
        <v>1293472.63482157</v>
      </c>
      <c r="J218">
        <v>0</v>
      </c>
    </row>
    <row r="219" spans="1:13" x14ac:dyDescent="0.2">
      <c r="A219" s="1">
        <v>43739</v>
      </c>
      <c r="B219">
        <v>146692.32</v>
      </c>
      <c r="C219">
        <v>8877547.5500000007</v>
      </c>
      <c r="D219">
        <v>9024239.8699999992</v>
      </c>
      <c r="E219">
        <v>9024246.4433335997</v>
      </c>
      <c r="F219">
        <v>10</v>
      </c>
      <c r="G219" s="92">
        <v>185201.98448841</v>
      </c>
      <c r="H219">
        <v>55.325981642724599</v>
      </c>
      <c r="I219">
        <v>1222235.15066835</v>
      </c>
      <c r="J219">
        <v>0</v>
      </c>
    </row>
    <row r="220" spans="1:13" x14ac:dyDescent="0.2">
      <c r="A220" s="1"/>
      <c r="D220"/>
      <c r="G220"/>
    </row>
    <row r="221" spans="1:13" x14ac:dyDescent="0.2">
      <c r="D221" s="87">
        <f>SUM(D30:D220)</f>
        <v>3718499481.3300004</v>
      </c>
      <c r="G221" s="60">
        <f>SUM(G30:G220)</f>
        <v>57038828.827473626</v>
      </c>
    </row>
    <row r="222" spans="1:13" x14ac:dyDescent="0.2">
      <c r="D222" s="87">
        <f>Z30+Z31+Z32+Z33+Z34+Z35+Z36+Z37+Z38+Z39+Z40+Z41+Z42+Z43+Z44+Z45</f>
        <v>3718499481.3299994</v>
      </c>
      <c r="G222" s="60">
        <f>+Z50+Z51+Z52+Z53+Z54+Z55+Z56+Z57+Z58+Z59+Z60+Z61+Z62+Z63+Z64+Z65</f>
        <v>57038828.827473633</v>
      </c>
    </row>
    <row r="223" spans="1:13" ht="15.75" x14ac:dyDescent="0.25">
      <c r="A223" s="28" t="s">
        <v>1</v>
      </c>
    </row>
    <row r="224" spans="1:13" x14ac:dyDescent="0.2">
      <c r="M224" s="10" t="s">
        <v>51</v>
      </c>
    </row>
    <row r="225" spans="1:26" x14ac:dyDescent="0.2">
      <c r="A225" s="13" t="s">
        <v>38</v>
      </c>
      <c r="B225" s="13" t="s">
        <v>39</v>
      </c>
      <c r="C225" s="13" t="s">
        <v>40</v>
      </c>
      <c r="D225" s="65" t="s">
        <v>5</v>
      </c>
      <c r="E225" s="13" t="s">
        <v>41</v>
      </c>
      <c r="F225" s="13" t="s">
        <v>42</v>
      </c>
      <c r="G225" s="61" t="s">
        <v>43</v>
      </c>
      <c r="H225" s="13" t="s">
        <v>44</v>
      </c>
      <c r="I225" s="13" t="s">
        <v>45</v>
      </c>
      <c r="J225" s="13" t="s">
        <v>46</v>
      </c>
    </row>
    <row r="226" spans="1:26" x14ac:dyDescent="0.2">
      <c r="A226" s="1">
        <v>37987</v>
      </c>
      <c r="B226">
        <v>195489.59</v>
      </c>
      <c r="C226">
        <v>25007280.969999999</v>
      </c>
      <c r="D226">
        <v>25202770.559999999</v>
      </c>
      <c r="E226">
        <v>25144197.483173098</v>
      </c>
      <c r="F226">
        <v>20</v>
      </c>
      <c r="G226">
        <v>4140584.3971097199</v>
      </c>
      <c r="H226">
        <v>6.2311393976185201</v>
      </c>
      <c r="I226">
        <v>656361.08282185497</v>
      </c>
      <c r="J226">
        <v>0</v>
      </c>
      <c r="N226" s="9" t="s">
        <v>21</v>
      </c>
      <c r="O226" s="9" t="s">
        <v>22</v>
      </c>
      <c r="P226" s="9" t="s">
        <v>23</v>
      </c>
      <c r="Q226" s="9" t="s">
        <v>24</v>
      </c>
      <c r="R226" s="9" t="s">
        <v>25</v>
      </c>
      <c r="S226" s="9" t="s">
        <v>26</v>
      </c>
      <c r="T226" s="9" t="s">
        <v>27</v>
      </c>
      <c r="U226" s="9" t="s">
        <v>28</v>
      </c>
      <c r="V226" s="9" t="s">
        <v>29</v>
      </c>
      <c r="W226" s="9" t="s">
        <v>30</v>
      </c>
      <c r="X226" s="9" t="s">
        <v>31</v>
      </c>
      <c r="Y226" s="9" t="s">
        <v>32</v>
      </c>
    </row>
    <row r="227" spans="1:26" x14ac:dyDescent="0.2">
      <c r="A227" s="1">
        <v>38018</v>
      </c>
      <c r="B227">
        <v>242588.25</v>
      </c>
      <c r="C227">
        <v>21470893.5</v>
      </c>
      <c r="D227">
        <v>21713481.75</v>
      </c>
      <c r="E227">
        <v>22793545.438280299</v>
      </c>
      <c r="F227">
        <v>20</v>
      </c>
      <c r="G227">
        <v>3759594.0515562999</v>
      </c>
      <c r="H227">
        <v>6.2454215314270796</v>
      </c>
      <c r="I227">
        <v>686704.20073460694</v>
      </c>
      <c r="J227">
        <v>0</v>
      </c>
      <c r="M227">
        <v>2004</v>
      </c>
      <c r="N227">
        <v>25202770.559999999</v>
      </c>
      <c r="O227">
        <v>21713481.75</v>
      </c>
      <c r="P227">
        <v>21545449.5</v>
      </c>
      <c r="Q227">
        <v>22377863.359999999</v>
      </c>
      <c r="R227">
        <v>24492404.359999999</v>
      </c>
      <c r="S227">
        <v>26209022.23</v>
      </c>
      <c r="T227">
        <v>25507010.940000001</v>
      </c>
      <c r="U227">
        <v>23902636.719999999</v>
      </c>
      <c r="V227">
        <v>16416773.4</v>
      </c>
      <c r="W227">
        <v>21431923.059999999</v>
      </c>
      <c r="X227">
        <v>24831129.18</v>
      </c>
      <c r="Y227">
        <v>25639168.280000001</v>
      </c>
      <c r="Z227" s="27">
        <f t="shared" ref="Z227:Z237" si="4">SUM(N227:Y227)</f>
        <v>279269633.34000003</v>
      </c>
    </row>
    <row r="228" spans="1:26" x14ac:dyDescent="0.2">
      <c r="A228" s="1">
        <v>38047</v>
      </c>
      <c r="B228">
        <v>140069.07</v>
      </c>
      <c r="C228">
        <v>21405380.43</v>
      </c>
      <c r="D228">
        <v>21545449.5</v>
      </c>
      <c r="E228">
        <v>21545930.969780799</v>
      </c>
      <c r="F228">
        <v>20</v>
      </c>
      <c r="G228">
        <v>4059345.9773357799</v>
      </c>
      <c r="H228">
        <v>5.4696483454017297</v>
      </c>
      <c r="I228">
        <v>657264.03856694396</v>
      </c>
      <c r="J228">
        <v>0</v>
      </c>
      <c r="M228">
        <v>2005</v>
      </c>
      <c r="N228">
        <v>22368429.109999999</v>
      </c>
      <c r="O228">
        <v>20647581.969999999</v>
      </c>
      <c r="P228">
        <v>24209280.059999999</v>
      </c>
      <c r="Q228">
        <v>25822883.84</v>
      </c>
      <c r="R228">
        <v>24749852.489999998</v>
      </c>
      <c r="S228">
        <v>22750395.02</v>
      </c>
      <c r="T228">
        <v>24383629.629999999</v>
      </c>
      <c r="U228">
        <v>25909986.300000001</v>
      </c>
      <c r="V228">
        <v>15277100.470000001</v>
      </c>
      <c r="W228">
        <v>20489246.5</v>
      </c>
      <c r="X228">
        <v>26049180.170000002</v>
      </c>
      <c r="Y228">
        <v>33028146.489999998</v>
      </c>
      <c r="Z228" s="27">
        <f t="shared" si="4"/>
        <v>285685712.05000001</v>
      </c>
    </row>
    <row r="229" spans="1:26" x14ac:dyDescent="0.2">
      <c r="A229" s="1">
        <v>38078</v>
      </c>
      <c r="B229">
        <v>1157304.71</v>
      </c>
      <c r="C229">
        <v>21220558.649999999</v>
      </c>
      <c r="D229">
        <v>22377863.359999999</v>
      </c>
      <c r="E229">
        <v>22483461.4506923</v>
      </c>
      <c r="F229">
        <v>20</v>
      </c>
      <c r="G229">
        <v>4086536.5760553102</v>
      </c>
      <c r="H229">
        <v>5.6641315281070499</v>
      </c>
      <c r="I229">
        <v>663219.21050524595</v>
      </c>
      <c r="J229">
        <v>0</v>
      </c>
      <c r="M229">
        <v>2006</v>
      </c>
      <c r="N229">
        <v>31017469.260000002</v>
      </c>
      <c r="O229">
        <v>24066701.719999999</v>
      </c>
      <c r="P229">
        <v>23328764.800000001</v>
      </c>
      <c r="Q229">
        <v>23637002.050000001</v>
      </c>
      <c r="R229">
        <v>24362338.539999999</v>
      </c>
      <c r="S229">
        <v>23050111.460000001</v>
      </c>
      <c r="T229">
        <v>23014408.030000001</v>
      </c>
      <c r="U229">
        <v>26824507.460000001</v>
      </c>
      <c r="V229">
        <v>21299764.629999999</v>
      </c>
      <c r="W229">
        <v>17825793.82</v>
      </c>
      <c r="X229">
        <v>25667799.98</v>
      </c>
      <c r="Y229">
        <v>27266023.25</v>
      </c>
      <c r="Z229" s="27">
        <f t="shared" si="4"/>
        <v>291360685</v>
      </c>
    </row>
    <row r="230" spans="1:26" x14ac:dyDescent="0.2">
      <c r="A230" s="1">
        <v>38108</v>
      </c>
      <c r="B230">
        <v>289092.82</v>
      </c>
      <c r="C230">
        <v>24203311.539999999</v>
      </c>
      <c r="D230">
        <v>24492404.359999999</v>
      </c>
      <c r="E230">
        <v>24693478.575361401</v>
      </c>
      <c r="F230">
        <v>20</v>
      </c>
      <c r="G230">
        <v>3978747.3673637598</v>
      </c>
      <c r="H230">
        <v>6.3622898122200802</v>
      </c>
      <c r="I230">
        <v>620465.26541450596</v>
      </c>
      <c r="J230">
        <v>0</v>
      </c>
      <c r="M230">
        <v>2007</v>
      </c>
      <c r="N230">
        <v>20960326.329999998</v>
      </c>
      <c r="O230">
        <v>24034082.199999999</v>
      </c>
      <c r="P230">
        <v>27862427.289999999</v>
      </c>
      <c r="Q230">
        <v>27273585.43</v>
      </c>
      <c r="R230">
        <v>29913047.129999999</v>
      </c>
      <c r="S230">
        <v>28088096.920000002</v>
      </c>
      <c r="T230">
        <v>25094872.699999999</v>
      </c>
      <c r="U230">
        <v>22279592.559999999</v>
      </c>
      <c r="V230">
        <v>20615150.760000002</v>
      </c>
      <c r="W230">
        <v>24860753.02</v>
      </c>
      <c r="X230">
        <v>26383796.84</v>
      </c>
      <c r="Y230">
        <v>28234749.969999999</v>
      </c>
      <c r="Z230" s="27">
        <f t="shared" si="4"/>
        <v>305600481.14999998</v>
      </c>
    </row>
    <row r="231" spans="1:26" x14ac:dyDescent="0.2">
      <c r="A231" s="1">
        <v>38139</v>
      </c>
      <c r="B231">
        <v>260453.09</v>
      </c>
      <c r="C231">
        <v>25948569.140000001</v>
      </c>
      <c r="D231">
        <v>26209022.23</v>
      </c>
      <c r="E231">
        <v>26277591.717620902</v>
      </c>
      <c r="F231">
        <v>20</v>
      </c>
      <c r="G231">
        <v>3983946.1281394102</v>
      </c>
      <c r="H231">
        <v>6.7728785182197004</v>
      </c>
      <c r="I231">
        <v>705191.43139907403</v>
      </c>
      <c r="J231">
        <v>0</v>
      </c>
      <c r="M231">
        <v>2008</v>
      </c>
      <c r="N231">
        <v>29486848.949999999</v>
      </c>
      <c r="O231">
        <v>30369685.82</v>
      </c>
      <c r="P231">
        <v>36142467.920000002</v>
      </c>
      <c r="Q231">
        <v>37486383.810000002</v>
      </c>
      <c r="R231">
        <v>50872287.869999997</v>
      </c>
      <c r="S231">
        <v>56143404.909999996</v>
      </c>
      <c r="T231">
        <v>58049945.969999999</v>
      </c>
      <c r="U231">
        <v>38127222.100000001</v>
      </c>
      <c r="V231">
        <v>13595360.65</v>
      </c>
      <c r="W231">
        <v>24541823.379999999</v>
      </c>
      <c r="X231">
        <v>25653193.649999999</v>
      </c>
      <c r="Y231">
        <v>19967337.449999999</v>
      </c>
      <c r="Z231" s="27">
        <f t="shared" si="4"/>
        <v>420435962.47999996</v>
      </c>
    </row>
    <row r="232" spans="1:26" x14ac:dyDescent="0.2">
      <c r="A232" s="1">
        <v>38169</v>
      </c>
      <c r="B232">
        <v>195997.68</v>
      </c>
      <c r="C232">
        <v>25311013.260000002</v>
      </c>
      <c r="D232">
        <v>25507010.940000001</v>
      </c>
      <c r="E232">
        <v>25491325.0041802</v>
      </c>
      <c r="F232">
        <v>20</v>
      </c>
      <c r="G232">
        <v>4165204.0446436601</v>
      </c>
      <c r="H232">
        <v>6.3115529390902596</v>
      </c>
      <c r="I232">
        <v>797580.82570113696</v>
      </c>
      <c r="J232">
        <v>0</v>
      </c>
      <c r="M232">
        <v>2009</v>
      </c>
      <c r="N232">
        <v>19332907.969999999</v>
      </c>
      <c r="O232">
        <v>14750939.99</v>
      </c>
      <c r="P232">
        <v>13691776.34</v>
      </c>
      <c r="Q232">
        <v>12154572.800000001</v>
      </c>
      <c r="R232">
        <v>13047029.109999999</v>
      </c>
      <c r="S232">
        <v>12341953.789999999</v>
      </c>
      <c r="T232">
        <v>11774677.17</v>
      </c>
      <c r="U232">
        <v>10645919.74</v>
      </c>
      <c r="V232">
        <v>8762438.9499999993</v>
      </c>
      <c r="W232">
        <v>12459295.060000001</v>
      </c>
      <c r="X232">
        <v>11704226.460000001</v>
      </c>
      <c r="Y232">
        <v>15248798.5</v>
      </c>
      <c r="Z232" s="27">
        <f t="shared" si="4"/>
        <v>155914535.88</v>
      </c>
    </row>
    <row r="233" spans="1:26" x14ac:dyDescent="0.2">
      <c r="A233" s="1">
        <v>38200</v>
      </c>
      <c r="B233">
        <v>178792.29</v>
      </c>
      <c r="C233">
        <v>23723844.43</v>
      </c>
      <c r="D233">
        <v>23902636.719999999</v>
      </c>
      <c r="E233">
        <v>23905545.564922001</v>
      </c>
      <c r="F233">
        <v>20</v>
      </c>
      <c r="G233">
        <v>4100591.0618431899</v>
      </c>
      <c r="H233">
        <v>6.0239875725389904</v>
      </c>
      <c r="I233">
        <v>796364.03168589901</v>
      </c>
      <c r="J233">
        <v>0</v>
      </c>
      <c r="M233">
        <v>2010</v>
      </c>
      <c r="N233">
        <v>17420542.649999999</v>
      </c>
      <c r="O233">
        <v>14454616.289999999</v>
      </c>
      <c r="P233">
        <v>11695157.49</v>
      </c>
      <c r="Q233">
        <v>12242997.35</v>
      </c>
      <c r="R233">
        <v>12955718.1</v>
      </c>
      <c r="S233">
        <v>14781702.41</v>
      </c>
      <c r="T233">
        <v>16011353.34</v>
      </c>
      <c r="U233">
        <v>14932041.210000001</v>
      </c>
      <c r="V233">
        <v>11759577.82</v>
      </c>
      <c r="W233">
        <v>11495558.9</v>
      </c>
      <c r="X233">
        <v>10328913.58</v>
      </c>
      <c r="Y233">
        <v>15028508.810000001</v>
      </c>
      <c r="Z233" s="27">
        <f t="shared" si="4"/>
        <v>163106687.95000002</v>
      </c>
    </row>
    <row r="234" spans="1:26" x14ac:dyDescent="0.2">
      <c r="A234" s="1">
        <v>38231</v>
      </c>
      <c r="B234">
        <v>158389.72</v>
      </c>
      <c r="C234">
        <v>16258383.68</v>
      </c>
      <c r="D234">
        <v>16416773.4</v>
      </c>
      <c r="E234">
        <v>16505942.4361756</v>
      </c>
      <c r="F234">
        <v>20</v>
      </c>
      <c r="G234">
        <v>3249916.4451372102</v>
      </c>
      <c r="H234">
        <v>5.2734018652669397</v>
      </c>
      <c r="I234">
        <v>632173.00757261296</v>
      </c>
      <c r="J234">
        <v>0</v>
      </c>
      <c r="M234">
        <v>2011</v>
      </c>
      <c r="N234">
        <v>15628640.98</v>
      </c>
      <c r="O234">
        <v>13669618.27</v>
      </c>
      <c r="P234">
        <v>15109936.359999999</v>
      </c>
      <c r="Q234">
        <v>15790804.42</v>
      </c>
      <c r="R234">
        <v>15244550.449999999</v>
      </c>
      <c r="S234">
        <v>15318259.4</v>
      </c>
      <c r="T234">
        <v>15795211.550000001</v>
      </c>
      <c r="U234">
        <v>15606591.699999999</v>
      </c>
      <c r="V234">
        <v>13172474.01</v>
      </c>
      <c r="W234">
        <v>13454099.66</v>
      </c>
      <c r="X234">
        <v>12206226.07</v>
      </c>
      <c r="Y234">
        <v>12406251.810000001</v>
      </c>
      <c r="Z234" s="27">
        <f t="shared" si="4"/>
        <v>173402664.68000001</v>
      </c>
    </row>
    <row r="235" spans="1:26" x14ac:dyDescent="0.2">
      <c r="A235" s="1">
        <v>38261</v>
      </c>
      <c r="B235">
        <v>120725.07</v>
      </c>
      <c r="C235">
        <v>21311197.989999998</v>
      </c>
      <c r="D235">
        <v>21431923.059999999</v>
      </c>
      <c r="E235">
        <v>21404626.719149299</v>
      </c>
      <c r="F235">
        <v>20</v>
      </c>
      <c r="G235">
        <v>3657942.9023627201</v>
      </c>
      <c r="H235">
        <v>6.0845123092652296</v>
      </c>
      <c r="I235">
        <v>852171.89686609199</v>
      </c>
      <c r="J235">
        <v>0</v>
      </c>
      <c r="M235">
        <v>2012</v>
      </c>
      <c r="N235">
        <v>10573776.67</v>
      </c>
      <c r="O235">
        <v>8909926.2799999993</v>
      </c>
      <c r="P235">
        <v>8353393.7699999996</v>
      </c>
      <c r="Q235">
        <v>7279677.2000000002</v>
      </c>
      <c r="R235">
        <v>8207420.0599999996</v>
      </c>
      <c r="S235">
        <v>8549547.3300000001</v>
      </c>
      <c r="T235">
        <v>10759599.59</v>
      </c>
      <c r="U235">
        <v>9466728.2799999993</v>
      </c>
      <c r="V235">
        <v>9475142.5</v>
      </c>
      <c r="W235">
        <v>12308493.779999999</v>
      </c>
      <c r="X235">
        <v>13709823.439999999</v>
      </c>
      <c r="Y235">
        <v>14151633.460000001</v>
      </c>
      <c r="Z235" s="27">
        <f t="shared" si="4"/>
        <v>121745162.36000001</v>
      </c>
    </row>
    <row r="236" spans="1:26" x14ac:dyDescent="0.2">
      <c r="A236" s="1">
        <v>38292</v>
      </c>
      <c r="B236">
        <v>145826.67000000001</v>
      </c>
      <c r="C236">
        <v>24685302.510000002</v>
      </c>
      <c r="D236">
        <v>24831129.18</v>
      </c>
      <c r="E236">
        <v>24817428.257241201</v>
      </c>
      <c r="F236">
        <v>20</v>
      </c>
      <c r="G236">
        <v>3631156.02341926</v>
      </c>
      <c r="H236">
        <v>7.0267646785539704</v>
      </c>
      <c r="I236">
        <v>697850.630439742</v>
      </c>
      <c r="J236">
        <v>0</v>
      </c>
      <c r="M236">
        <v>2013</v>
      </c>
      <c r="N236">
        <v>12914471.52</v>
      </c>
      <c r="O236">
        <v>11426949.710000001</v>
      </c>
      <c r="P236">
        <v>14383084.279999999</v>
      </c>
      <c r="Q236">
        <v>14227861.66</v>
      </c>
      <c r="R236">
        <v>16313061.810000001</v>
      </c>
      <c r="S236">
        <v>13875056.699999999</v>
      </c>
      <c r="T236">
        <v>13326385.380000001</v>
      </c>
      <c r="U236">
        <v>12121772.119999999</v>
      </c>
      <c r="V236">
        <v>12934245.619999999</v>
      </c>
      <c r="W236">
        <v>11884857.59</v>
      </c>
      <c r="X236">
        <v>11453161.189999999</v>
      </c>
      <c r="Y236">
        <v>13780047.23</v>
      </c>
      <c r="Z236" s="27">
        <f t="shared" si="4"/>
        <v>158640954.81</v>
      </c>
    </row>
    <row r="237" spans="1:26" x14ac:dyDescent="0.2">
      <c r="A237" s="1">
        <v>38322</v>
      </c>
      <c r="B237">
        <v>162596.46</v>
      </c>
      <c r="C237">
        <v>25476571.82</v>
      </c>
      <c r="D237">
        <v>25639168.280000001</v>
      </c>
      <c r="E237">
        <v>25617224.582857899</v>
      </c>
      <c r="F237">
        <v>20</v>
      </c>
      <c r="G237">
        <v>3430954.9187634699</v>
      </c>
      <c r="H237">
        <v>7.6585952775771897</v>
      </c>
      <c r="I237">
        <v>659070.55556421797</v>
      </c>
      <c r="J237">
        <v>0</v>
      </c>
      <c r="M237">
        <v>2014</v>
      </c>
      <c r="N237">
        <v>14126350.630000001</v>
      </c>
      <c r="O237">
        <v>16897552.920000002</v>
      </c>
      <c r="P237">
        <v>16120634.1</v>
      </c>
      <c r="Q237">
        <v>15194104.640000001</v>
      </c>
      <c r="R237">
        <v>16104811.09</v>
      </c>
      <c r="S237">
        <v>14950565.720000001</v>
      </c>
      <c r="T237">
        <v>12313019.720000001</v>
      </c>
      <c r="U237">
        <v>12738530.16</v>
      </c>
      <c r="V237">
        <v>12890560.359999999</v>
      </c>
      <c r="W237">
        <v>12250710.460000001</v>
      </c>
      <c r="X237">
        <v>12310633.970000001</v>
      </c>
      <c r="Y237">
        <v>11923833.689999999</v>
      </c>
      <c r="Z237" s="27">
        <f t="shared" si="4"/>
        <v>167821307.46000001</v>
      </c>
    </row>
    <row r="238" spans="1:26" x14ac:dyDescent="0.2">
      <c r="A238" s="1">
        <v>38353</v>
      </c>
      <c r="B238">
        <v>132920.76999999999</v>
      </c>
      <c r="C238">
        <v>22235508.34</v>
      </c>
      <c r="D238">
        <v>22368429.109999999</v>
      </c>
      <c r="E238">
        <v>22380586.057202999</v>
      </c>
      <c r="F238">
        <v>20</v>
      </c>
      <c r="G238">
        <v>3612981.4311998799</v>
      </c>
      <c r="H238">
        <v>6.3717465724424001</v>
      </c>
      <c r="I238">
        <v>640415.99334289494</v>
      </c>
      <c r="J238">
        <v>0</v>
      </c>
      <c r="M238">
        <v>2015</v>
      </c>
      <c r="N238">
        <v>9866708.2599999998</v>
      </c>
      <c r="O238">
        <v>7343937.0099999998</v>
      </c>
      <c r="P238">
        <v>7752468.2400000002</v>
      </c>
      <c r="Q238">
        <v>7264132.8799999999</v>
      </c>
      <c r="R238">
        <v>8286357.75</v>
      </c>
      <c r="S238">
        <v>8068532.2699999996</v>
      </c>
      <c r="T238">
        <v>8103419.6100000003</v>
      </c>
      <c r="U238">
        <v>7822705.6500000004</v>
      </c>
      <c r="V238">
        <v>6650672.7199999997</v>
      </c>
      <c r="W238">
        <v>6233619.5899999999</v>
      </c>
      <c r="X238">
        <v>4853370.0999999996</v>
      </c>
      <c r="Y238">
        <v>4615331.6500000004</v>
      </c>
      <c r="Z238" s="27">
        <f>SUM(N238:Y238)</f>
        <v>86861255.730000004</v>
      </c>
    </row>
    <row r="239" spans="1:26" x14ac:dyDescent="0.2">
      <c r="A239" s="1">
        <v>38384</v>
      </c>
      <c r="B239">
        <v>132361.78</v>
      </c>
      <c r="C239">
        <v>20515220.190000001</v>
      </c>
      <c r="D239">
        <v>20647581.969999999</v>
      </c>
      <c r="E239">
        <v>20492989.406348001</v>
      </c>
      <c r="F239">
        <v>20</v>
      </c>
      <c r="G239">
        <v>3267548.87167732</v>
      </c>
      <c r="H239">
        <v>6.4691602169759701</v>
      </c>
      <c r="I239">
        <v>645307.76133167604</v>
      </c>
      <c r="J239">
        <v>0</v>
      </c>
      <c r="M239">
        <v>2016</v>
      </c>
      <c r="N239">
        <v>5389775.9500000002</v>
      </c>
      <c r="O239">
        <v>4269616.05</v>
      </c>
      <c r="P239">
        <v>3660777.97</v>
      </c>
      <c r="Q239">
        <v>4016114.97</v>
      </c>
      <c r="R239">
        <v>4292774.49</v>
      </c>
      <c r="S239">
        <v>5138950.49</v>
      </c>
      <c r="T239">
        <v>6374329.3600000003</v>
      </c>
      <c r="U239">
        <v>5843581.3700000001</v>
      </c>
      <c r="V239">
        <v>6165147.54</v>
      </c>
      <c r="W239">
        <v>6115839.3300000001</v>
      </c>
      <c r="X239">
        <v>5034599.26</v>
      </c>
      <c r="Y239">
        <v>7014391.2400000002</v>
      </c>
      <c r="Z239" s="27">
        <f>SUM(N239:Y239)</f>
        <v>63315898.019999996</v>
      </c>
    </row>
    <row r="240" spans="1:26" x14ac:dyDescent="0.2">
      <c r="A240" s="1">
        <v>38412</v>
      </c>
      <c r="B240">
        <v>149298.15</v>
      </c>
      <c r="C240">
        <v>24059981.91</v>
      </c>
      <c r="D240">
        <v>24209280.059999999</v>
      </c>
      <c r="E240">
        <v>24195474.278808899</v>
      </c>
      <c r="F240">
        <v>20</v>
      </c>
      <c r="G240">
        <v>3623352.9644892402</v>
      </c>
      <c r="H240">
        <v>6.8623344064617999</v>
      </c>
      <c r="I240">
        <v>669185.43616091204</v>
      </c>
      <c r="J240">
        <v>0</v>
      </c>
      <c r="M240">
        <v>2017</v>
      </c>
      <c r="N240">
        <v>7154579.5999999996</v>
      </c>
      <c r="O240">
        <v>5367254.17</v>
      </c>
      <c r="P240">
        <v>5402446.7599999998</v>
      </c>
      <c r="Q240">
        <v>5244548.37</v>
      </c>
      <c r="R240">
        <v>6026801.5800000001</v>
      </c>
      <c r="S240">
        <v>5643372.29</v>
      </c>
      <c r="T240">
        <v>5470019.6500000004</v>
      </c>
      <c r="U240">
        <v>5093970.2300000004</v>
      </c>
      <c r="V240">
        <v>4917579.22</v>
      </c>
      <c r="W240">
        <v>4859949.87</v>
      </c>
      <c r="X240">
        <v>4987508.18</v>
      </c>
      <c r="Y240">
        <v>4766863.99</v>
      </c>
      <c r="Z240" s="27">
        <f>SUM(N240:Y240)</f>
        <v>64934893.910000004</v>
      </c>
    </row>
    <row r="241" spans="1:26" x14ac:dyDescent="0.2">
      <c r="A241" s="1">
        <v>38443</v>
      </c>
      <c r="B241">
        <v>185948.31</v>
      </c>
      <c r="C241">
        <v>25636935.530000001</v>
      </c>
      <c r="D241">
        <v>25822883.84</v>
      </c>
      <c r="E241">
        <v>25641362.366959799</v>
      </c>
      <c r="F241">
        <v>20</v>
      </c>
      <c r="G241">
        <v>3480567.2091075601</v>
      </c>
      <c r="H241">
        <v>7.5518694948222196</v>
      </c>
      <c r="I241">
        <v>643426.96417810395</v>
      </c>
      <c r="J241">
        <v>0</v>
      </c>
      <c r="M241">
        <v>2018</v>
      </c>
      <c r="N241">
        <v>5726639.5</v>
      </c>
      <c r="O241">
        <v>4547057.33</v>
      </c>
      <c r="P241">
        <v>4215063.8499999996</v>
      </c>
      <c r="Q241">
        <v>4013653.83</v>
      </c>
      <c r="R241">
        <v>4107552.34</v>
      </c>
      <c r="S241">
        <v>4405378.5</v>
      </c>
      <c r="T241">
        <v>4759476.16</v>
      </c>
      <c r="U241">
        <v>4655544.1100000003</v>
      </c>
      <c r="V241">
        <v>4618885.8</v>
      </c>
      <c r="W241">
        <v>5213270.0199999996</v>
      </c>
      <c r="X241">
        <v>6108587.8799999999</v>
      </c>
      <c r="Y241">
        <v>7223418.0499999998</v>
      </c>
      <c r="Z241" s="27">
        <f>SUM(N241:Y241)</f>
        <v>59594527.369999997</v>
      </c>
    </row>
    <row r="242" spans="1:26" x14ac:dyDescent="0.2">
      <c r="A242" s="1">
        <v>38473</v>
      </c>
      <c r="B242">
        <v>189257.43</v>
      </c>
      <c r="C242">
        <v>24560595.059999999</v>
      </c>
      <c r="D242">
        <v>24749852.489999998</v>
      </c>
      <c r="E242">
        <v>24870585.1390917</v>
      </c>
      <c r="F242">
        <v>20</v>
      </c>
      <c r="G242">
        <v>3610262.6982168402</v>
      </c>
      <c r="H242">
        <v>7.06480217721138</v>
      </c>
      <c r="I242">
        <v>635206.63157568104</v>
      </c>
      <c r="J242">
        <v>0</v>
      </c>
      <c r="M242">
        <v>2019</v>
      </c>
      <c r="N242">
        <v>5745985.8300000001</v>
      </c>
      <c r="O242">
        <v>4519028.4400000004</v>
      </c>
      <c r="P242">
        <v>4917516.55</v>
      </c>
      <c r="Q242">
        <v>4000282.11</v>
      </c>
      <c r="R242">
        <v>3862615.41</v>
      </c>
      <c r="S242">
        <v>3496198.74</v>
      </c>
      <c r="T242">
        <v>2924995.61</v>
      </c>
      <c r="U242">
        <v>3185638.08</v>
      </c>
      <c r="V242">
        <v>3507628.21</v>
      </c>
      <c r="W242">
        <v>3421099.74</v>
      </c>
      <c r="Z242" s="27">
        <f>SUM(N242:Y242)</f>
        <v>39580988.719999999</v>
      </c>
    </row>
    <row r="243" spans="1:26" x14ac:dyDescent="0.2">
      <c r="A243" s="1">
        <v>38504</v>
      </c>
      <c r="B243">
        <v>195161.76</v>
      </c>
      <c r="C243">
        <v>22555233.260000002</v>
      </c>
      <c r="D243">
        <v>22750395.02</v>
      </c>
      <c r="E243">
        <v>23235309.582902201</v>
      </c>
      <c r="F243">
        <v>20</v>
      </c>
      <c r="G243">
        <v>3483852.8104148698</v>
      </c>
      <c r="H243">
        <v>6.8589674773434401</v>
      </c>
      <c r="I243">
        <v>660323.53958495299</v>
      </c>
      <c r="J243">
        <v>0</v>
      </c>
    </row>
    <row r="244" spans="1:26" x14ac:dyDescent="0.2">
      <c r="A244" s="1">
        <v>38534</v>
      </c>
      <c r="B244">
        <v>133866.85999999999</v>
      </c>
      <c r="C244">
        <v>24249762.77</v>
      </c>
      <c r="D244">
        <v>24383629.629999999</v>
      </c>
      <c r="E244">
        <v>24624211.687820099</v>
      </c>
      <c r="F244">
        <v>20</v>
      </c>
      <c r="G244">
        <v>3412517.5517720901</v>
      </c>
      <c r="H244">
        <v>7.4342384862661701</v>
      </c>
      <c r="I244">
        <v>745257.63062280801</v>
      </c>
      <c r="J244">
        <v>0</v>
      </c>
      <c r="M244" s="10" t="s">
        <v>52</v>
      </c>
    </row>
    <row r="245" spans="1:26" x14ac:dyDescent="0.2">
      <c r="A245" s="1">
        <v>38565</v>
      </c>
      <c r="B245">
        <v>172810.49</v>
      </c>
      <c r="C245">
        <v>25737175.809999999</v>
      </c>
      <c r="D245">
        <v>25909986.300000001</v>
      </c>
      <c r="E245">
        <v>25909757.196805101</v>
      </c>
      <c r="F245">
        <v>20</v>
      </c>
      <c r="G245">
        <v>3031947.3975813999</v>
      </c>
      <c r="H245">
        <v>8.78651884758753</v>
      </c>
      <c r="I245">
        <v>730505.756937842</v>
      </c>
      <c r="J245">
        <v>0</v>
      </c>
    </row>
    <row r="246" spans="1:26" x14ac:dyDescent="0.2">
      <c r="A246" s="1">
        <v>38596</v>
      </c>
      <c r="B246">
        <v>150715.19</v>
      </c>
      <c r="C246">
        <v>15126385.279999999</v>
      </c>
      <c r="D246">
        <v>15277100.470000001</v>
      </c>
      <c r="E246">
        <v>14719991.985704301</v>
      </c>
      <c r="F246">
        <v>20</v>
      </c>
      <c r="G246">
        <v>1265285.8452300499</v>
      </c>
      <c r="H246">
        <v>11.853806703145301</v>
      </c>
      <c r="I246">
        <v>278461.84787854098</v>
      </c>
      <c r="J246">
        <v>0</v>
      </c>
      <c r="N246" s="9" t="s">
        <v>21</v>
      </c>
      <c r="O246" s="9" t="s">
        <v>22</v>
      </c>
      <c r="P246" s="9" t="s">
        <v>23</v>
      </c>
      <c r="Q246" s="9" t="s">
        <v>24</v>
      </c>
      <c r="R246" s="9" t="s">
        <v>25</v>
      </c>
      <c r="S246" s="9" t="s">
        <v>26</v>
      </c>
      <c r="T246" s="9" t="s">
        <v>27</v>
      </c>
      <c r="U246" s="9" t="s">
        <v>28</v>
      </c>
      <c r="V246" s="9" t="s">
        <v>29</v>
      </c>
      <c r="W246" s="9" t="s">
        <v>30</v>
      </c>
      <c r="X246" s="9" t="s">
        <v>31</v>
      </c>
      <c r="Y246" s="9" t="s">
        <v>32</v>
      </c>
    </row>
    <row r="247" spans="1:26" x14ac:dyDescent="0.2">
      <c r="A247" s="1">
        <v>38626</v>
      </c>
      <c r="B247">
        <v>142349.97</v>
      </c>
      <c r="C247">
        <v>20346896.530000001</v>
      </c>
      <c r="D247">
        <v>20489246.5</v>
      </c>
      <c r="E247">
        <v>20453906.612934802</v>
      </c>
      <c r="F247">
        <v>20</v>
      </c>
      <c r="G247">
        <v>1438126.97102137</v>
      </c>
      <c r="H247">
        <v>14.4594802593534</v>
      </c>
      <c r="I247">
        <v>340661.93499253399</v>
      </c>
      <c r="J247">
        <v>0</v>
      </c>
      <c r="M247">
        <v>2004</v>
      </c>
      <c r="N247">
        <v>4140584.3971097199</v>
      </c>
      <c r="O247">
        <v>3759594.0515562999</v>
      </c>
      <c r="P247">
        <v>4059345.9773357799</v>
      </c>
      <c r="Q247">
        <v>4086536.5760553102</v>
      </c>
      <c r="R247">
        <v>3978747.3673637598</v>
      </c>
      <c r="S247">
        <v>3983946.1281394102</v>
      </c>
      <c r="T247">
        <v>4165204.0446436601</v>
      </c>
      <c r="U247">
        <v>4100591.0618431899</v>
      </c>
      <c r="V247">
        <v>3249916.4451372102</v>
      </c>
      <c r="W247">
        <v>3657942.9023627201</v>
      </c>
      <c r="X247">
        <v>3631156.02341926</v>
      </c>
      <c r="Y247">
        <v>3430954.9187634699</v>
      </c>
      <c r="Z247" s="27">
        <f t="shared" ref="Z247:Z257" si="5">SUM(N247:Y247)</f>
        <v>46244519.893729791</v>
      </c>
    </row>
    <row r="248" spans="1:26" x14ac:dyDescent="0.2">
      <c r="A248" s="1">
        <v>38657</v>
      </c>
      <c r="B248">
        <v>143148.47</v>
      </c>
      <c r="C248">
        <v>25906031.699999999</v>
      </c>
      <c r="D248">
        <v>26049180.170000002</v>
      </c>
      <c r="E248">
        <v>26082691.334750298</v>
      </c>
      <c r="F248">
        <v>20</v>
      </c>
      <c r="G248">
        <v>2262047.8919256199</v>
      </c>
      <c r="H248">
        <v>11.750994790411101</v>
      </c>
      <c r="I248">
        <v>498621.65892817703</v>
      </c>
      <c r="J248">
        <v>0</v>
      </c>
      <c r="M248">
        <v>2005</v>
      </c>
      <c r="N248">
        <v>3612981.4311998799</v>
      </c>
      <c r="O248">
        <v>3267548.87167732</v>
      </c>
      <c r="P248">
        <v>3623352.9644892402</v>
      </c>
      <c r="Q248">
        <v>3480567.2091075601</v>
      </c>
      <c r="R248">
        <v>3610262.6982168402</v>
      </c>
      <c r="S248">
        <v>3483852.8104148698</v>
      </c>
      <c r="T248">
        <v>3412517.5517720901</v>
      </c>
      <c r="U248">
        <v>3031947.3975813999</v>
      </c>
      <c r="V248">
        <v>1265285.8452300499</v>
      </c>
      <c r="W248">
        <v>1438126.97102137</v>
      </c>
      <c r="X248">
        <v>2262047.8919256199</v>
      </c>
      <c r="Y248">
        <v>2736529.2176780901</v>
      </c>
      <c r="Z248" s="27">
        <f t="shared" si="5"/>
        <v>35225020.860314332</v>
      </c>
    </row>
    <row r="249" spans="1:26" x14ac:dyDescent="0.2">
      <c r="A249" s="1">
        <v>38687</v>
      </c>
      <c r="B249">
        <v>63914.77</v>
      </c>
      <c r="C249">
        <v>32964231.719999999</v>
      </c>
      <c r="D249">
        <v>33028146.489999998</v>
      </c>
      <c r="E249">
        <v>33421957.955742698</v>
      </c>
      <c r="F249">
        <v>20</v>
      </c>
      <c r="G249">
        <v>2736529.2176780901</v>
      </c>
      <c r="H249">
        <v>12.447619889263599</v>
      </c>
      <c r="I249">
        <v>641317.56177832198</v>
      </c>
      <c r="J249">
        <v>0</v>
      </c>
      <c r="M249">
        <v>2006</v>
      </c>
      <c r="N249">
        <v>2941423.72359032</v>
      </c>
      <c r="O249">
        <v>2932545.19961194</v>
      </c>
      <c r="P249">
        <v>3267199.11640005</v>
      </c>
      <c r="Q249">
        <v>3270896.69301634</v>
      </c>
      <c r="R249">
        <v>3508767.2334680101</v>
      </c>
      <c r="S249">
        <v>3738017.9825561801</v>
      </c>
      <c r="T249">
        <v>3725617.5200453699</v>
      </c>
      <c r="U249">
        <v>3725817.13286317</v>
      </c>
      <c r="V249">
        <v>3643661.9135850901</v>
      </c>
      <c r="W249">
        <v>3724272.3230012399</v>
      </c>
      <c r="X249">
        <v>3507277.8619028698</v>
      </c>
      <c r="Y249">
        <v>3585457.1720061102</v>
      </c>
      <c r="Z249" s="27">
        <f t="shared" si="5"/>
        <v>41570953.872046687</v>
      </c>
    </row>
    <row r="250" spans="1:26" x14ac:dyDescent="0.2">
      <c r="A250" s="1">
        <v>38718</v>
      </c>
      <c r="B250">
        <v>193147.57</v>
      </c>
      <c r="C250">
        <v>30824321.690000001</v>
      </c>
      <c r="D250">
        <v>31017469.260000002</v>
      </c>
      <c r="E250">
        <v>30071526.324740101</v>
      </c>
      <c r="F250">
        <v>20</v>
      </c>
      <c r="G250">
        <v>2941423.72359032</v>
      </c>
      <c r="H250">
        <v>10.4581459159354</v>
      </c>
      <c r="I250">
        <v>690312.17716173897</v>
      </c>
      <c r="J250">
        <v>0</v>
      </c>
      <c r="M250">
        <v>2007</v>
      </c>
      <c r="N250">
        <v>3431417.7115227999</v>
      </c>
      <c r="O250">
        <v>3187283.0760072102</v>
      </c>
      <c r="P250">
        <v>3758706.9102976499</v>
      </c>
      <c r="Q250">
        <v>3532409.0062794499</v>
      </c>
      <c r="R250">
        <v>3847360.6544289798</v>
      </c>
      <c r="S250">
        <v>3801646.8529513599</v>
      </c>
      <c r="T250">
        <v>3781746.6914056502</v>
      </c>
      <c r="U250">
        <v>3496860.8815262401</v>
      </c>
      <c r="V250">
        <v>3473362.6859711502</v>
      </c>
      <c r="W250">
        <v>3833954.5812043999</v>
      </c>
      <c r="X250">
        <v>3398892.1835635598</v>
      </c>
      <c r="Y250">
        <v>3696247.7049747999</v>
      </c>
      <c r="Z250" s="27">
        <f t="shared" si="5"/>
        <v>43239888.940133251</v>
      </c>
    </row>
    <row r="251" spans="1:26" x14ac:dyDescent="0.2">
      <c r="A251" s="1">
        <v>38749</v>
      </c>
      <c r="B251">
        <v>121252.3</v>
      </c>
      <c r="C251">
        <v>23945449.420000002</v>
      </c>
      <c r="D251">
        <v>24066701.719999999</v>
      </c>
      <c r="E251">
        <v>32120171.1229272</v>
      </c>
      <c r="F251">
        <v>20</v>
      </c>
      <c r="G251">
        <v>2932545.19961194</v>
      </c>
      <c r="H251">
        <v>11.1605566237643</v>
      </c>
      <c r="I251">
        <v>608665.62909019797</v>
      </c>
      <c r="J251">
        <v>0</v>
      </c>
      <c r="M251">
        <v>2008</v>
      </c>
      <c r="N251">
        <v>3730716.59485282</v>
      </c>
      <c r="O251">
        <v>3481908.9951343099</v>
      </c>
      <c r="P251">
        <v>3754457.7083301698</v>
      </c>
      <c r="Q251">
        <v>3601038.3554089</v>
      </c>
      <c r="R251">
        <v>4320099.2010811502</v>
      </c>
      <c r="S251">
        <v>4358968.2792846598</v>
      </c>
      <c r="T251">
        <v>4639414.5826604404</v>
      </c>
      <c r="U251">
        <v>4254048.2048297198</v>
      </c>
      <c r="V251">
        <v>1642121.1776660201</v>
      </c>
      <c r="W251">
        <v>3450697.9705383801</v>
      </c>
      <c r="X251">
        <v>3823545.4159350898</v>
      </c>
      <c r="Y251">
        <v>3184282.9857755699</v>
      </c>
      <c r="Z251" s="27">
        <f t="shared" si="5"/>
        <v>44241299.47149723</v>
      </c>
    </row>
    <row r="252" spans="1:26" x14ac:dyDescent="0.2">
      <c r="A252" s="1">
        <v>38777</v>
      </c>
      <c r="B252">
        <v>146782.45000000001</v>
      </c>
      <c r="C252">
        <v>23181982.350000001</v>
      </c>
      <c r="D252">
        <v>23328764.800000001</v>
      </c>
      <c r="E252">
        <v>23305937.218896002</v>
      </c>
      <c r="F252">
        <v>20</v>
      </c>
      <c r="G252">
        <v>3267199.11640005</v>
      </c>
      <c r="H252">
        <v>7.3193783623025803</v>
      </c>
      <c r="I252">
        <v>607929.29901658301</v>
      </c>
      <c r="J252">
        <v>0</v>
      </c>
      <c r="M252">
        <v>2009</v>
      </c>
      <c r="N252">
        <v>3438444.2367176502</v>
      </c>
      <c r="O252">
        <v>3579269.6434981502</v>
      </c>
      <c r="P252">
        <v>3520944.6226184801</v>
      </c>
      <c r="Q252">
        <v>3511916.9513164898</v>
      </c>
      <c r="R252">
        <v>3769963.5557009</v>
      </c>
      <c r="S252">
        <v>3351008.7082273802</v>
      </c>
      <c r="T252">
        <v>4357713.6781390402</v>
      </c>
      <c r="U252">
        <v>3418958.5700597102</v>
      </c>
      <c r="V252">
        <v>3143287.55374848</v>
      </c>
      <c r="W252">
        <v>3296087.82257229</v>
      </c>
      <c r="X252">
        <v>3062273.5011873702</v>
      </c>
      <c r="Y252">
        <v>3246835.2152069202</v>
      </c>
      <c r="Z252" s="27">
        <f t="shared" si="5"/>
        <v>41696704.058992863</v>
      </c>
    </row>
    <row r="253" spans="1:26" x14ac:dyDescent="0.2">
      <c r="A253" s="1">
        <v>38808</v>
      </c>
      <c r="B253">
        <v>173272.49</v>
      </c>
      <c r="C253">
        <v>23463729.559999999</v>
      </c>
      <c r="D253">
        <v>23637002.050000001</v>
      </c>
      <c r="E253">
        <v>23591107.158493999</v>
      </c>
      <c r="F253">
        <v>20</v>
      </c>
      <c r="G253">
        <v>3270896.69301634</v>
      </c>
      <c r="H253">
        <v>7.43135698652857</v>
      </c>
      <c r="I253">
        <v>716093.83336612105</v>
      </c>
      <c r="J253">
        <v>0</v>
      </c>
      <c r="M253">
        <v>2010</v>
      </c>
      <c r="N253">
        <v>3115838.4952301602</v>
      </c>
      <c r="O253">
        <v>2709249.6322354199</v>
      </c>
      <c r="P253">
        <v>2606749.0670757201</v>
      </c>
      <c r="Q253">
        <v>3145341.4897636799</v>
      </c>
      <c r="R253">
        <v>3115673.0132726198</v>
      </c>
      <c r="S253">
        <v>3226898.8289640602</v>
      </c>
      <c r="T253">
        <v>3603416.7345902501</v>
      </c>
      <c r="U253">
        <v>3299601.29664071</v>
      </c>
      <c r="V253">
        <v>3054703.3281309102</v>
      </c>
      <c r="W253">
        <v>3151944.3827365199</v>
      </c>
      <c r="X253">
        <v>2904288.6859379499</v>
      </c>
      <c r="Y253">
        <v>3457136.50756909</v>
      </c>
      <c r="Z253" s="27">
        <f t="shared" si="5"/>
        <v>37390841.462147087</v>
      </c>
    </row>
    <row r="254" spans="1:26" x14ac:dyDescent="0.2">
      <c r="A254" s="1">
        <v>38838</v>
      </c>
      <c r="B254">
        <v>172418.76</v>
      </c>
      <c r="C254">
        <v>24189919.780000001</v>
      </c>
      <c r="D254">
        <v>24362338.539999999</v>
      </c>
      <c r="E254">
        <v>24306791.678243902</v>
      </c>
      <c r="F254">
        <v>20</v>
      </c>
      <c r="G254">
        <v>3508767.2334680101</v>
      </c>
      <c r="H254">
        <v>7.1287734631773301</v>
      </c>
      <c r="I254">
        <v>706415.06416899897</v>
      </c>
      <c r="J254">
        <v>0</v>
      </c>
      <c r="M254">
        <v>2011</v>
      </c>
      <c r="N254">
        <v>3457243.0842013899</v>
      </c>
      <c r="O254">
        <v>3223437.2451164201</v>
      </c>
      <c r="P254">
        <v>3762696.9150382401</v>
      </c>
      <c r="Q254">
        <v>3672049.0705538299</v>
      </c>
      <c r="R254">
        <v>3481557.13080739</v>
      </c>
      <c r="S254">
        <v>3352562.4752425398</v>
      </c>
      <c r="T254">
        <v>3517719.4931378299</v>
      </c>
      <c r="U254">
        <v>3653274.17930101</v>
      </c>
      <c r="V254">
        <v>3283584.1392127201</v>
      </c>
      <c r="W254">
        <v>3631482.0895234901</v>
      </c>
      <c r="X254">
        <v>3589808.3252400798</v>
      </c>
      <c r="Y254">
        <v>3704364.8622238501</v>
      </c>
      <c r="Z254" s="27">
        <f t="shared" si="5"/>
        <v>42329779.009598792</v>
      </c>
    </row>
    <row r="255" spans="1:26" x14ac:dyDescent="0.2">
      <c r="A255" s="1">
        <v>38869</v>
      </c>
      <c r="B255">
        <v>153521.24</v>
      </c>
      <c r="C255">
        <v>22896590.219999999</v>
      </c>
      <c r="D255">
        <v>23050111.460000001</v>
      </c>
      <c r="E255">
        <v>23053983.323191401</v>
      </c>
      <c r="F255">
        <v>20</v>
      </c>
      <c r="G255">
        <v>3738017.9825561801</v>
      </c>
      <c r="H255">
        <v>6.3635377258776504</v>
      </c>
      <c r="I255">
        <v>733035.12881384499</v>
      </c>
      <c r="J255">
        <v>0</v>
      </c>
      <c r="M255">
        <v>2012</v>
      </c>
      <c r="N255">
        <v>3617113.47580782</v>
      </c>
      <c r="O255">
        <v>3359105.6657841098</v>
      </c>
      <c r="P255">
        <v>3628030.1824391801</v>
      </c>
      <c r="Q255">
        <v>3557143.1770983501</v>
      </c>
      <c r="R255">
        <v>3600786.7327474002</v>
      </c>
      <c r="S255">
        <v>3558328.3891504901</v>
      </c>
      <c r="T255">
        <v>3746938.1706518601</v>
      </c>
      <c r="U255">
        <v>3227504.5235491302</v>
      </c>
      <c r="V255">
        <v>3467157.3585043098</v>
      </c>
      <c r="W255">
        <v>3830897.53566849</v>
      </c>
      <c r="X255">
        <v>4019006.0722573199</v>
      </c>
      <c r="Y255">
        <v>4127804.4652244998</v>
      </c>
      <c r="Z255" s="27">
        <f t="shared" si="5"/>
        <v>43739815.748882957</v>
      </c>
    </row>
    <row r="256" spans="1:26" x14ac:dyDescent="0.2">
      <c r="A256" s="1">
        <v>38899</v>
      </c>
      <c r="B256">
        <v>155460.46</v>
      </c>
      <c r="C256">
        <v>22858947.57</v>
      </c>
      <c r="D256">
        <v>23014408.030000001</v>
      </c>
      <c r="E256">
        <v>23209961.789802</v>
      </c>
      <c r="F256">
        <v>20</v>
      </c>
      <c r="G256">
        <v>3725617.5200453699</v>
      </c>
      <c r="H256">
        <v>6.5647693836196099</v>
      </c>
      <c r="I256">
        <v>1247858.04086868</v>
      </c>
      <c r="J256">
        <v>0</v>
      </c>
      <c r="M256">
        <v>2013</v>
      </c>
      <c r="N256">
        <v>4105230.1342321299</v>
      </c>
      <c r="O256">
        <v>3532687.4964948799</v>
      </c>
      <c r="P256">
        <v>4020816.7977016801</v>
      </c>
      <c r="Q256">
        <v>3533424.9274199102</v>
      </c>
      <c r="R256">
        <v>4076019.2154437001</v>
      </c>
      <c r="S256">
        <v>3595453.0088969599</v>
      </c>
      <c r="T256">
        <v>3744606.3363147001</v>
      </c>
      <c r="U256">
        <v>3614393.4490958098</v>
      </c>
      <c r="V256">
        <v>3679296.89777222</v>
      </c>
      <c r="W256">
        <v>3365870.6442591702</v>
      </c>
      <c r="X256">
        <v>3308458.3553426801</v>
      </c>
      <c r="Y256">
        <v>3481320.29714404</v>
      </c>
      <c r="Z256" s="27">
        <f t="shared" si="5"/>
        <v>44057577.560117878</v>
      </c>
    </row>
    <row r="257" spans="1:26" x14ac:dyDescent="0.2">
      <c r="A257" s="1">
        <v>38930</v>
      </c>
      <c r="B257">
        <v>225642.92</v>
      </c>
      <c r="C257">
        <v>26598864.539999999</v>
      </c>
      <c r="D257">
        <v>26824507.460000001</v>
      </c>
      <c r="E257">
        <v>26827636.134574901</v>
      </c>
      <c r="F257">
        <v>20</v>
      </c>
      <c r="G257">
        <v>3725817.13286317</v>
      </c>
      <c r="H257">
        <v>7.5210422319810197</v>
      </c>
      <c r="I257">
        <v>1194391.8703274501</v>
      </c>
      <c r="J257">
        <v>0</v>
      </c>
      <c r="M257">
        <v>2014</v>
      </c>
      <c r="N257">
        <v>3194907.9605489802</v>
      </c>
      <c r="O257">
        <v>3019313.2043184</v>
      </c>
      <c r="P257">
        <v>3432112.0284853401</v>
      </c>
      <c r="Q257">
        <v>3363139.4439751501</v>
      </c>
      <c r="R257">
        <v>3577997.19551697</v>
      </c>
      <c r="S257">
        <v>3316014.4529355499</v>
      </c>
      <c r="T257">
        <v>3039114.0134418001</v>
      </c>
      <c r="U257">
        <v>3439937.0193895502</v>
      </c>
      <c r="V257">
        <v>3397015.3074591998</v>
      </c>
      <c r="W257">
        <v>3311869.8025758001</v>
      </c>
      <c r="X257">
        <v>3240570.8339133998</v>
      </c>
      <c r="Y257">
        <v>3366056.6068246998</v>
      </c>
      <c r="Z257" s="27">
        <f t="shared" si="5"/>
        <v>39698047.86938484</v>
      </c>
    </row>
    <row r="258" spans="1:26" x14ac:dyDescent="0.2">
      <c r="A258" s="1">
        <v>38961</v>
      </c>
      <c r="B258">
        <v>129949.27</v>
      </c>
      <c r="C258">
        <v>21169815.359999999</v>
      </c>
      <c r="D258">
        <v>21299764.629999999</v>
      </c>
      <c r="E258">
        <v>21300103.725183301</v>
      </c>
      <c r="F258">
        <v>20</v>
      </c>
      <c r="G258">
        <v>3643661.9135850901</v>
      </c>
      <c r="H258">
        <v>6.1774164848424196</v>
      </c>
      <c r="I258">
        <v>1208313.4449897499</v>
      </c>
      <c r="J258">
        <v>0</v>
      </c>
      <c r="M258">
        <v>2015</v>
      </c>
      <c r="N258">
        <v>3404761.4341886099</v>
      </c>
      <c r="O258">
        <v>2731077.1020644298</v>
      </c>
      <c r="P258">
        <v>2990729.1486962298</v>
      </c>
      <c r="Q258">
        <v>3039094.1946797702</v>
      </c>
      <c r="R258">
        <v>3218635.8573584598</v>
      </c>
      <c r="S258">
        <v>3131769.63831768</v>
      </c>
      <c r="T258">
        <v>3093487.3556683399</v>
      </c>
      <c r="U258">
        <v>2992774.2438230999</v>
      </c>
      <c r="V258">
        <v>2735426.7734534298</v>
      </c>
      <c r="W258">
        <v>2846330.88352441</v>
      </c>
      <c r="X258">
        <v>2653020.4554452999</v>
      </c>
      <c r="Y258">
        <v>2662992.7884186702</v>
      </c>
      <c r="Z258" s="27">
        <f>SUM(N258:Y258)</f>
        <v>35500099.875638433</v>
      </c>
    </row>
    <row r="259" spans="1:26" x14ac:dyDescent="0.2">
      <c r="A259" s="1">
        <v>38991</v>
      </c>
      <c r="B259">
        <v>113636.09</v>
      </c>
      <c r="C259">
        <v>17712157.73</v>
      </c>
      <c r="D259">
        <v>17825793.82</v>
      </c>
      <c r="E259">
        <v>15852558.462915899</v>
      </c>
      <c r="F259">
        <v>20</v>
      </c>
      <c r="G259">
        <v>3724272.3230012399</v>
      </c>
      <c r="H259">
        <v>4.5919749354929804</v>
      </c>
      <c r="I259">
        <v>1249206.6972560401</v>
      </c>
      <c r="J259">
        <v>0</v>
      </c>
      <c r="M259">
        <v>2016</v>
      </c>
      <c r="N259">
        <v>2595659.0126004498</v>
      </c>
      <c r="O259">
        <v>2404903.12819289</v>
      </c>
      <c r="P259">
        <v>2501164.0877212998</v>
      </c>
      <c r="Q259">
        <v>2354096.9744380298</v>
      </c>
      <c r="R259">
        <v>2513416.4455053001</v>
      </c>
      <c r="S259">
        <v>2393687.02612196</v>
      </c>
      <c r="T259">
        <v>2423122.7382212002</v>
      </c>
      <c r="U259">
        <v>2295513.9773722398</v>
      </c>
      <c r="V259">
        <v>2239326.9426642</v>
      </c>
      <c r="W259">
        <v>2197609.6370426798</v>
      </c>
      <c r="X259">
        <v>2124859.4222615999</v>
      </c>
      <c r="Y259">
        <v>2128786.52064216</v>
      </c>
      <c r="Z259" s="27">
        <f>SUM(N259:Y259)</f>
        <v>28172145.91278401</v>
      </c>
    </row>
    <row r="260" spans="1:26" x14ac:dyDescent="0.2">
      <c r="A260" s="1">
        <v>39022</v>
      </c>
      <c r="B260">
        <v>221056.31</v>
      </c>
      <c r="C260">
        <v>25446743.670000002</v>
      </c>
      <c r="D260">
        <v>25667799.98</v>
      </c>
      <c r="E260">
        <v>25822337.701136101</v>
      </c>
      <c r="F260">
        <v>20</v>
      </c>
      <c r="G260">
        <v>3507277.8619028698</v>
      </c>
      <c r="H260">
        <v>7.6944846062054797</v>
      </c>
      <c r="I260">
        <v>1164357.81696081</v>
      </c>
      <c r="J260">
        <v>0</v>
      </c>
      <c r="M260">
        <v>2017</v>
      </c>
      <c r="N260">
        <v>2104279.6087225401</v>
      </c>
      <c r="O260">
        <v>1913650.9600861401</v>
      </c>
      <c r="P260">
        <v>2019755.6599136</v>
      </c>
      <c r="Q260">
        <v>1700864.7131197001</v>
      </c>
      <c r="R260">
        <v>2007994.6094557999</v>
      </c>
      <c r="S260">
        <v>1968967.2081832399</v>
      </c>
      <c r="T260">
        <v>1944954.69382126</v>
      </c>
      <c r="U260">
        <v>1840798.449609</v>
      </c>
      <c r="V260">
        <v>1766036.3128402</v>
      </c>
      <c r="W260">
        <v>1770596.725237</v>
      </c>
      <c r="X260">
        <v>1791796.1227102</v>
      </c>
      <c r="Y260">
        <v>1742706.23000375</v>
      </c>
      <c r="Z260" s="27">
        <f>SUM(N260:Y260)</f>
        <v>22572401.293702431</v>
      </c>
    </row>
    <row r="261" spans="1:26" x14ac:dyDescent="0.2">
      <c r="A261" s="1">
        <v>39052</v>
      </c>
      <c r="B261">
        <v>250051.82</v>
      </c>
      <c r="C261">
        <v>27015971.43</v>
      </c>
      <c r="D261">
        <v>27266023.25</v>
      </c>
      <c r="E261">
        <v>26835788.343627401</v>
      </c>
      <c r="F261">
        <v>20</v>
      </c>
      <c r="G261">
        <v>3585457.1720061102</v>
      </c>
      <c r="H261">
        <v>7.8085248227116599</v>
      </c>
      <c r="I261">
        <v>1161342.9847518499</v>
      </c>
      <c r="J261">
        <v>0</v>
      </c>
      <c r="M261">
        <v>2018</v>
      </c>
      <c r="N261">
        <v>1749781.7671808</v>
      </c>
      <c r="O261">
        <v>1598124.4633156999</v>
      </c>
      <c r="P261">
        <v>1695050.6782468499</v>
      </c>
      <c r="Q261">
        <v>1569293.21285492</v>
      </c>
      <c r="R261">
        <v>1553850.72399891</v>
      </c>
      <c r="S261">
        <v>1597470.5831021599</v>
      </c>
      <c r="T261">
        <v>1733655.9299953801</v>
      </c>
      <c r="U261">
        <v>1672803.21447817</v>
      </c>
      <c r="V261">
        <v>1639332.6043729</v>
      </c>
      <c r="W261">
        <v>1772361.31258228</v>
      </c>
      <c r="X261">
        <v>1770388.0138145699</v>
      </c>
      <c r="Y261">
        <v>1831915.1338097299</v>
      </c>
      <c r="Z261" s="27">
        <f>SUM(N261:Y261)</f>
        <v>20184027.637752369</v>
      </c>
    </row>
    <row r="262" spans="1:26" x14ac:dyDescent="0.2">
      <c r="A262" s="1">
        <v>39083</v>
      </c>
      <c r="B262">
        <v>175126.47</v>
      </c>
      <c r="C262">
        <v>20785199.859999999</v>
      </c>
      <c r="D262">
        <v>20960326.329999998</v>
      </c>
      <c r="E262">
        <v>20952969.151554301</v>
      </c>
      <c r="F262">
        <v>20</v>
      </c>
      <c r="G262">
        <v>3431417.7115227999</v>
      </c>
      <c r="H262">
        <v>6.4240310248855499</v>
      </c>
      <c r="I262">
        <v>1090564.6866099499</v>
      </c>
      <c r="J262">
        <v>0</v>
      </c>
      <c r="M262">
        <v>2019</v>
      </c>
      <c r="N262">
        <v>1863716.6964477</v>
      </c>
      <c r="O262">
        <v>1738787.8812440501</v>
      </c>
      <c r="P262">
        <v>1862197.36502263</v>
      </c>
      <c r="Q262">
        <v>1658126.9982290801</v>
      </c>
      <c r="R262">
        <v>1657919.73446162</v>
      </c>
      <c r="S262">
        <v>1622002.3520638</v>
      </c>
      <c r="T262">
        <v>1455853.9136743001</v>
      </c>
      <c r="U262">
        <v>1697686.28719654</v>
      </c>
      <c r="V262">
        <v>1630069.4116623199</v>
      </c>
      <c r="W262">
        <v>1660327.5349527199</v>
      </c>
      <c r="Z262" s="27">
        <f>SUM(N262:Y262)</f>
        <v>16846688.174954757</v>
      </c>
    </row>
    <row r="263" spans="1:26" x14ac:dyDescent="0.2">
      <c r="A263" s="1">
        <v>39114</v>
      </c>
      <c r="B263">
        <v>204256.42</v>
      </c>
      <c r="C263">
        <v>23829825.780000001</v>
      </c>
      <c r="D263">
        <v>24034082.199999999</v>
      </c>
      <c r="E263">
        <v>24140185.0809226</v>
      </c>
      <c r="F263">
        <v>20</v>
      </c>
      <c r="G263">
        <v>3187283.0760072102</v>
      </c>
      <c r="H263">
        <v>7.8831788170164199</v>
      </c>
      <c r="I263">
        <v>985737.34769235097</v>
      </c>
      <c r="J263">
        <v>0</v>
      </c>
    </row>
    <row r="264" spans="1:26" x14ac:dyDescent="0.2">
      <c r="A264" s="1">
        <v>39142</v>
      </c>
      <c r="B264">
        <v>190814.05</v>
      </c>
      <c r="C264">
        <v>27671613.239999998</v>
      </c>
      <c r="D264">
        <v>27862427.289999999</v>
      </c>
      <c r="E264">
        <v>27872559.029697198</v>
      </c>
      <c r="F264">
        <v>20</v>
      </c>
      <c r="G264">
        <v>3758706.9102976499</v>
      </c>
      <c r="H264">
        <v>7.6890000034891797</v>
      </c>
      <c r="I264">
        <v>1028138.41669624</v>
      </c>
      <c r="J264">
        <v>0</v>
      </c>
    </row>
    <row r="265" spans="1:26" x14ac:dyDescent="0.2">
      <c r="A265" s="1">
        <v>39173</v>
      </c>
      <c r="B265">
        <v>193241.7</v>
      </c>
      <c r="C265">
        <v>27080343.73</v>
      </c>
      <c r="D265">
        <v>27273585.43</v>
      </c>
      <c r="E265">
        <v>27258578.213248901</v>
      </c>
      <c r="F265">
        <v>20</v>
      </c>
      <c r="G265">
        <v>3532409.0062794499</v>
      </c>
      <c r="H265">
        <v>8.0191246601754695</v>
      </c>
      <c r="I265">
        <v>1068249.9588325201</v>
      </c>
      <c r="J265">
        <v>0</v>
      </c>
    </row>
    <row r="266" spans="1:26" x14ac:dyDescent="0.2">
      <c r="A266" s="1">
        <v>39203</v>
      </c>
      <c r="B266">
        <v>195575.72</v>
      </c>
      <c r="C266">
        <v>29717471.41</v>
      </c>
      <c r="D266">
        <v>29913047.129999999</v>
      </c>
      <c r="E266">
        <v>29922788.594122</v>
      </c>
      <c r="F266">
        <v>20</v>
      </c>
      <c r="G266">
        <v>3847360.6544289798</v>
      </c>
      <c r="H266">
        <v>8.0844991414320297</v>
      </c>
      <c r="I266">
        <v>1181195.31338843</v>
      </c>
      <c r="J266">
        <v>0</v>
      </c>
    </row>
    <row r="267" spans="1:26" x14ac:dyDescent="0.2">
      <c r="A267" s="1">
        <v>39234</v>
      </c>
      <c r="B267">
        <v>202715.24</v>
      </c>
      <c r="C267">
        <v>27885381.68</v>
      </c>
      <c r="D267">
        <v>28088096.920000002</v>
      </c>
      <c r="E267">
        <v>28118474.072347499</v>
      </c>
      <c r="F267">
        <v>20</v>
      </c>
      <c r="G267">
        <v>3801646.8529513599</v>
      </c>
      <c r="H267">
        <v>7.6928219033979301</v>
      </c>
      <c r="I267">
        <v>1126918.1070205499</v>
      </c>
      <c r="J267">
        <v>0</v>
      </c>
    </row>
    <row r="268" spans="1:26" x14ac:dyDescent="0.2">
      <c r="A268" s="1">
        <v>39264</v>
      </c>
      <c r="B268">
        <v>149979.32999999999</v>
      </c>
      <c r="C268">
        <v>24944893.370000001</v>
      </c>
      <c r="D268">
        <v>25094872.699999999</v>
      </c>
      <c r="E268">
        <v>24565751.659792699</v>
      </c>
      <c r="F268">
        <v>20</v>
      </c>
      <c r="G268">
        <v>3781746.6914056502</v>
      </c>
      <c r="H268">
        <v>6.7149431241858899</v>
      </c>
      <c r="I268">
        <v>828462.28307438502</v>
      </c>
      <c r="J268">
        <v>0</v>
      </c>
    </row>
    <row r="269" spans="1:26" x14ac:dyDescent="0.2">
      <c r="A269" s="1">
        <v>39295</v>
      </c>
      <c r="B269">
        <v>141149.37</v>
      </c>
      <c r="C269">
        <v>22138443.190000001</v>
      </c>
      <c r="D269">
        <v>22279592.559999999</v>
      </c>
      <c r="E269">
        <v>22272197.1524266</v>
      </c>
      <c r="F269">
        <v>20</v>
      </c>
      <c r="G269">
        <v>3496860.8815262401</v>
      </c>
      <c r="H269">
        <v>6.5871985415370302</v>
      </c>
      <c r="I269">
        <v>762319.74632090598</v>
      </c>
      <c r="J269">
        <v>0</v>
      </c>
    </row>
    <row r="270" spans="1:26" x14ac:dyDescent="0.2">
      <c r="A270" s="1">
        <v>39326</v>
      </c>
      <c r="B270">
        <v>110931.34</v>
      </c>
      <c r="C270">
        <v>20504219.420000002</v>
      </c>
      <c r="D270">
        <v>20615150.760000002</v>
      </c>
      <c r="E270">
        <v>20626483.09076</v>
      </c>
      <c r="F270">
        <v>20</v>
      </c>
      <c r="G270">
        <v>3473362.6859711502</v>
      </c>
      <c r="H270">
        <v>6.1631603739199701</v>
      </c>
      <c r="I270">
        <v>780408.17966958601</v>
      </c>
      <c r="J270">
        <v>0</v>
      </c>
    </row>
    <row r="271" spans="1:26" x14ac:dyDescent="0.2">
      <c r="A271" s="1">
        <v>39356</v>
      </c>
      <c r="B271">
        <v>142897.06</v>
      </c>
      <c r="C271">
        <v>24717855.960000001</v>
      </c>
      <c r="D271">
        <v>24860753.02</v>
      </c>
      <c r="E271">
        <v>24864150.452865999</v>
      </c>
      <c r="F271">
        <v>20</v>
      </c>
      <c r="G271">
        <v>3833954.5812043999</v>
      </c>
      <c r="H271">
        <v>6.7226645331073502</v>
      </c>
      <c r="I271">
        <v>910240.03174123797</v>
      </c>
      <c r="J271">
        <v>0</v>
      </c>
    </row>
    <row r="272" spans="1:26" x14ac:dyDescent="0.2">
      <c r="A272" s="1">
        <v>39387</v>
      </c>
      <c r="B272">
        <v>152354.49</v>
      </c>
      <c r="C272">
        <v>26231442.350000001</v>
      </c>
      <c r="D272">
        <v>26383796.84</v>
      </c>
      <c r="E272">
        <v>26388510.684780501</v>
      </c>
      <c r="F272">
        <v>20</v>
      </c>
      <c r="G272">
        <v>3398892.1835635598</v>
      </c>
      <c r="H272">
        <v>8.0136537795502907</v>
      </c>
      <c r="I272">
        <v>849034.50831752003</v>
      </c>
      <c r="J272">
        <v>0</v>
      </c>
    </row>
    <row r="273" spans="1:10" x14ac:dyDescent="0.2">
      <c r="A273" s="1">
        <v>39417</v>
      </c>
      <c r="B273">
        <v>165347.04</v>
      </c>
      <c r="C273">
        <v>28069402.93</v>
      </c>
      <c r="D273">
        <v>28234749.969999999</v>
      </c>
      <c r="E273">
        <v>29002740.465652101</v>
      </c>
      <c r="F273">
        <v>20</v>
      </c>
      <c r="G273">
        <v>3696247.7049747999</v>
      </c>
      <c r="H273">
        <v>8.0847982543294297</v>
      </c>
      <c r="I273">
        <v>880676.52709734405</v>
      </c>
      <c r="J273">
        <v>0</v>
      </c>
    </row>
    <row r="274" spans="1:10" x14ac:dyDescent="0.2">
      <c r="A274" s="1">
        <v>39448</v>
      </c>
      <c r="B274">
        <v>194423.45</v>
      </c>
      <c r="C274">
        <v>29292425.5</v>
      </c>
      <c r="D274">
        <v>29486848.949999999</v>
      </c>
      <c r="E274">
        <v>30396213.3901213</v>
      </c>
      <c r="F274">
        <v>20</v>
      </c>
      <c r="G274">
        <v>3730716.59485282</v>
      </c>
      <c r="H274">
        <v>8.3794344840818393</v>
      </c>
      <c r="I274">
        <v>865081.895124787</v>
      </c>
      <c r="J274">
        <v>0</v>
      </c>
    </row>
    <row r="275" spans="1:10" x14ac:dyDescent="0.2">
      <c r="A275" s="1">
        <v>39479</v>
      </c>
      <c r="B275">
        <v>161840.10999999999</v>
      </c>
      <c r="C275">
        <v>30207845.710000001</v>
      </c>
      <c r="D275">
        <v>30369685.82</v>
      </c>
      <c r="E275">
        <v>30331711.019090898</v>
      </c>
      <c r="F275">
        <v>20</v>
      </c>
      <c r="G275">
        <v>3481908.9951343099</v>
      </c>
      <c r="H275">
        <v>8.9245190019159697</v>
      </c>
      <c r="I275">
        <v>742651.97092738305</v>
      </c>
      <c r="J275">
        <v>0</v>
      </c>
    </row>
    <row r="276" spans="1:10" x14ac:dyDescent="0.2">
      <c r="A276" s="1">
        <v>39508</v>
      </c>
      <c r="B276">
        <v>193580.78</v>
      </c>
      <c r="C276">
        <v>35948887.140000001</v>
      </c>
      <c r="D276">
        <v>36142467.920000002</v>
      </c>
      <c r="E276">
        <v>36159656.564420797</v>
      </c>
      <c r="F276">
        <v>20</v>
      </c>
      <c r="G276">
        <v>3754457.7083301698</v>
      </c>
      <c r="H276">
        <v>9.8720761925536493</v>
      </c>
      <c r="I276">
        <v>904635.99393502204</v>
      </c>
      <c r="J276">
        <v>0</v>
      </c>
    </row>
    <row r="277" spans="1:10" x14ac:dyDescent="0.2">
      <c r="A277" s="1">
        <v>39539</v>
      </c>
      <c r="B277">
        <v>278472.51</v>
      </c>
      <c r="C277">
        <v>37207911.299999997</v>
      </c>
      <c r="D277">
        <v>37486383.810000002</v>
      </c>
      <c r="E277">
        <v>37487292.0625128</v>
      </c>
      <c r="F277">
        <v>20</v>
      </c>
      <c r="G277">
        <v>3601038.3554089</v>
      </c>
      <c r="H277">
        <v>10.6751759952034</v>
      </c>
      <c r="I277">
        <v>954426.14695503702</v>
      </c>
      <c r="J277">
        <v>0</v>
      </c>
    </row>
    <row r="278" spans="1:10" x14ac:dyDescent="0.2">
      <c r="A278" s="1">
        <v>39569</v>
      </c>
      <c r="B278">
        <v>363741.35</v>
      </c>
      <c r="C278">
        <v>50508546.520000003</v>
      </c>
      <c r="D278">
        <v>50872287.869999997</v>
      </c>
      <c r="E278">
        <v>50930039.084414601</v>
      </c>
      <c r="F278">
        <v>20</v>
      </c>
      <c r="G278">
        <v>4320099.2010811502</v>
      </c>
      <c r="H278">
        <v>11.992701605190501</v>
      </c>
      <c r="I278">
        <v>879621.53897376405</v>
      </c>
      <c r="J278">
        <v>0</v>
      </c>
    </row>
    <row r="279" spans="1:10" x14ac:dyDescent="0.2">
      <c r="A279" s="1">
        <v>39600</v>
      </c>
      <c r="B279">
        <v>393421.6</v>
      </c>
      <c r="C279">
        <v>55749983.310000002</v>
      </c>
      <c r="D279">
        <v>56143404.909999996</v>
      </c>
      <c r="E279">
        <v>37445144.416812897</v>
      </c>
      <c r="F279">
        <v>20</v>
      </c>
      <c r="G279">
        <v>4358968.2792846598</v>
      </c>
      <c r="H279">
        <v>8.7918107812123694</v>
      </c>
      <c r="I279">
        <v>878079.89596476394</v>
      </c>
      <c r="J279">
        <v>0</v>
      </c>
    </row>
    <row r="280" spans="1:10" x14ac:dyDescent="0.2">
      <c r="A280" s="1">
        <v>39630</v>
      </c>
      <c r="B280">
        <v>339546.96</v>
      </c>
      <c r="C280">
        <v>57710399.009999998</v>
      </c>
      <c r="D280">
        <v>58049945.969999999</v>
      </c>
      <c r="E280">
        <v>58048315.080166399</v>
      </c>
      <c r="F280">
        <v>20</v>
      </c>
      <c r="G280">
        <v>4639414.5826604404</v>
      </c>
      <c r="H280">
        <v>12.7504006115837</v>
      </c>
      <c r="I280">
        <v>1106079.4519779801</v>
      </c>
      <c r="J280">
        <v>0</v>
      </c>
    </row>
    <row r="281" spans="1:10" x14ac:dyDescent="0.2">
      <c r="A281" s="1">
        <v>39661</v>
      </c>
      <c r="B281">
        <v>148458.48000000001</v>
      </c>
      <c r="C281">
        <v>37978763.619999997</v>
      </c>
      <c r="D281">
        <v>38127222.100000001</v>
      </c>
      <c r="E281">
        <v>38127734.409976304</v>
      </c>
      <c r="F281">
        <v>20</v>
      </c>
      <c r="G281">
        <v>4254048.2048297198</v>
      </c>
      <c r="H281">
        <v>9.2092910267715293</v>
      </c>
      <c r="I281">
        <v>1049033.55021551</v>
      </c>
      <c r="J281">
        <v>0</v>
      </c>
    </row>
    <row r="282" spans="1:10" x14ac:dyDescent="0.2">
      <c r="A282" s="1">
        <v>39692</v>
      </c>
      <c r="B282">
        <v>113303.51</v>
      </c>
      <c r="C282">
        <v>13482057.140000001</v>
      </c>
      <c r="D282">
        <v>13595360.65</v>
      </c>
      <c r="E282">
        <v>13456449.658488501</v>
      </c>
      <c r="F282">
        <v>20</v>
      </c>
      <c r="G282">
        <v>1642121.1776660201</v>
      </c>
      <c r="H282">
        <v>8.4602056970426691</v>
      </c>
      <c r="I282">
        <v>436233.28403592098</v>
      </c>
      <c r="J282">
        <v>0</v>
      </c>
    </row>
    <row r="283" spans="1:10" x14ac:dyDescent="0.2">
      <c r="A283" s="1">
        <v>39722</v>
      </c>
      <c r="B283">
        <v>226040.71</v>
      </c>
      <c r="C283">
        <v>24315782.670000002</v>
      </c>
      <c r="D283">
        <v>24541823.379999999</v>
      </c>
      <c r="E283">
        <v>24516246.8864257</v>
      </c>
      <c r="F283">
        <v>20</v>
      </c>
      <c r="G283">
        <v>3450697.9705383801</v>
      </c>
      <c r="H283">
        <v>7.37356156010111</v>
      </c>
      <c r="I283">
        <v>927687.02465500101</v>
      </c>
      <c r="J283">
        <v>0</v>
      </c>
    </row>
    <row r="284" spans="1:10" x14ac:dyDescent="0.2">
      <c r="A284" s="1">
        <v>39753</v>
      </c>
      <c r="B284">
        <v>253728.78</v>
      </c>
      <c r="C284">
        <v>25399464.870000001</v>
      </c>
      <c r="D284">
        <v>25653193.649999999</v>
      </c>
      <c r="E284">
        <v>25735619.900881</v>
      </c>
      <c r="F284">
        <v>20</v>
      </c>
      <c r="G284">
        <v>3823545.4159350898</v>
      </c>
      <c r="H284">
        <v>6.9644581670334302</v>
      </c>
      <c r="I284">
        <v>893302.19815142802</v>
      </c>
      <c r="J284">
        <v>0</v>
      </c>
    </row>
    <row r="285" spans="1:10" x14ac:dyDescent="0.2">
      <c r="A285" s="1">
        <v>39783</v>
      </c>
      <c r="B285">
        <v>236172.11</v>
      </c>
      <c r="C285">
        <v>19731165.34</v>
      </c>
      <c r="D285">
        <v>19967337.449999999</v>
      </c>
      <c r="E285">
        <v>19982437.0653922</v>
      </c>
      <c r="F285">
        <v>20</v>
      </c>
      <c r="G285">
        <v>3184282.9857755699</v>
      </c>
      <c r="H285">
        <v>6.5227008177813603</v>
      </c>
      <c r="I285">
        <v>787688.16997339705</v>
      </c>
      <c r="J285">
        <v>0</v>
      </c>
    </row>
    <row r="286" spans="1:10" x14ac:dyDescent="0.2">
      <c r="A286" s="1">
        <v>39814</v>
      </c>
      <c r="B286">
        <v>183694.42</v>
      </c>
      <c r="C286">
        <v>19149213.550000001</v>
      </c>
      <c r="D286">
        <v>19332907.969999999</v>
      </c>
      <c r="E286">
        <v>19305246.322634298</v>
      </c>
      <c r="F286">
        <v>20</v>
      </c>
      <c r="G286">
        <v>3438444.2367176502</v>
      </c>
      <c r="H286">
        <v>5.8785089938159301</v>
      </c>
      <c r="I286">
        <v>907679.04764496605</v>
      </c>
      <c r="J286">
        <v>0</v>
      </c>
    </row>
    <row r="287" spans="1:10" x14ac:dyDescent="0.2">
      <c r="A287" s="1">
        <v>39845</v>
      </c>
      <c r="B287">
        <v>140762.69</v>
      </c>
      <c r="C287">
        <v>14610177.300000001</v>
      </c>
      <c r="D287">
        <v>14750939.99</v>
      </c>
      <c r="E287">
        <v>14961793.710594</v>
      </c>
      <c r="F287">
        <v>20</v>
      </c>
      <c r="G287">
        <v>3579269.6434981502</v>
      </c>
      <c r="H287">
        <v>4.4245692565385202</v>
      </c>
      <c r="I287">
        <v>874932.71488943906</v>
      </c>
      <c r="J287">
        <v>0</v>
      </c>
    </row>
    <row r="288" spans="1:10" x14ac:dyDescent="0.2">
      <c r="A288" s="1">
        <v>39873</v>
      </c>
      <c r="B288">
        <v>172483.23</v>
      </c>
      <c r="C288">
        <v>13519293.109999999</v>
      </c>
      <c r="D288">
        <v>13691776.34</v>
      </c>
      <c r="E288">
        <v>14066299.8028457</v>
      </c>
      <c r="F288">
        <v>20</v>
      </c>
      <c r="G288">
        <v>3520944.6226184801</v>
      </c>
      <c r="H288">
        <v>4.2510659354241902</v>
      </c>
      <c r="I288">
        <v>901467.94288264797</v>
      </c>
      <c r="J288">
        <v>0</v>
      </c>
    </row>
    <row r="289" spans="1:10" x14ac:dyDescent="0.2">
      <c r="A289" s="1">
        <v>39904</v>
      </c>
      <c r="B289">
        <v>113671.79</v>
      </c>
      <c r="C289">
        <v>12040901.01</v>
      </c>
      <c r="D289">
        <v>12154572.800000001</v>
      </c>
      <c r="E289">
        <v>12396159.120420899</v>
      </c>
      <c r="F289">
        <v>20</v>
      </c>
      <c r="G289">
        <v>3511916.9513164898</v>
      </c>
      <c r="H289">
        <v>3.7911277477894401</v>
      </c>
      <c r="I289">
        <v>917966.68164707499</v>
      </c>
      <c r="J289">
        <v>0</v>
      </c>
    </row>
    <row r="290" spans="1:10" x14ac:dyDescent="0.2">
      <c r="A290" s="1">
        <v>39934</v>
      </c>
      <c r="B290">
        <v>124280.8</v>
      </c>
      <c r="C290">
        <v>12922748.310000001</v>
      </c>
      <c r="D290">
        <v>13047029.109999999</v>
      </c>
      <c r="E290">
        <v>13201330.4429045</v>
      </c>
      <c r="F290">
        <v>20</v>
      </c>
      <c r="G290">
        <v>3769963.5557009</v>
      </c>
      <c r="H290">
        <v>3.7301108514953101</v>
      </c>
      <c r="I290">
        <v>861051.52595723001</v>
      </c>
      <c r="J290">
        <v>0</v>
      </c>
    </row>
    <row r="291" spans="1:10" x14ac:dyDescent="0.2">
      <c r="A291" s="1">
        <v>39965</v>
      </c>
      <c r="B291">
        <v>119206.2</v>
      </c>
      <c r="C291">
        <v>12222747.59</v>
      </c>
      <c r="D291">
        <v>12341953.789999999</v>
      </c>
      <c r="E291">
        <v>12452625.2150946</v>
      </c>
      <c r="F291">
        <v>20</v>
      </c>
      <c r="G291">
        <v>3351008.7082273802</v>
      </c>
      <c r="H291">
        <v>3.9686409992924299</v>
      </c>
      <c r="I291">
        <v>846325.33336250705</v>
      </c>
      <c r="J291">
        <v>0</v>
      </c>
    </row>
    <row r="292" spans="1:10" x14ac:dyDescent="0.2">
      <c r="A292" s="1">
        <v>39995</v>
      </c>
      <c r="B292">
        <v>83050.92</v>
      </c>
      <c r="C292">
        <v>11691626.25</v>
      </c>
      <c r="D292">
        <v>11774677.17</v>
      </c>
      <c r="E292">
        <v>11763289.3089677</v>
      </c>
      <c r="F292">
        <v>20</v>
      </c>
      <c r="G292">
        <v>4357713.6781390402</v>
      </c>
      <c r="H292">
        <v>2.9160507337914301</v>
      </c>
      <c r="I292">
        <v>944024.85982260702</v>
      </c>
      <c r="J292">
        <v>0</v>
      </c>
    </row>
    <row r="293" spans="1:10" x14ac:dyDescent="0.2">
      <c r="A293" s="1">
        <v>40026</v>
      </c>
      <c r="B293">
        <v>76460</v>
      </c>
      <c r="C293">
        <v>10569459.74</v>
      </c>
      <c r="D293">
        <v>10645919.74</v>
      </c>
      <c r="E293">
        <v>10647638.799040001</v>
      </c>
      <c r="F293">
        <v>20</v>
      </c>
      <c r="G293">
        <v>3418958.5700597102</v>
      </c>
      <c r="H293">
        <v>3.3955239535511899</v>
      </c>
      <c r="I293">
        <v>961516.92179683899</v>
      </c>
      <c r="J293">
        <v>0</v>
      </c>
    </row>
    <row r="294" spans="1:10" x14ac:dyDescent="0.2">
      <c r="A294" s="1">
        <v>40057</v>
      </c>
      <c r="B294">
        <v>94521.03</v>
      </c>
      <c r="C294">
        <v>8667917.9199999999</v>
      </c>
      <c r="D294">
        <v>8762438.9499999993</v>
      </c>
      <c r="E294">
        <v>8789703.6995650604</v>
      </c>
      <c r="F294">
        <v>20</v>
      </c>
      <c r="G294">
        <v>3143287.55374848</v>
      </c>
      <c r="H294">
        <v>3.07124286755259</v>
      </c>
      <c r="I294">
        <v>864095.78055181203</v>
      </c>
      <c r="J294">
        <v>0</v>
      </c>
    </row>
    <row r="295" spans="1:10" x14ac:dyDescent="0.2">
      <c r="A295" s="1">
        <v>40087</v>
      </c>
      <c r="B295">
        <v>180469.17</v>
      </c>
      <c r="C295">
        <v>12278825.890000001</v>
      </c>
      <c r="D295">
        <v>12459295.060000001</v>
      </c>
      <c r="E295">
        <v>12460804.2541238</v>
      </c>
      <c r="F295">
        <v>20</v>
      </c>
      <c r="G295">
        <v>3296087.82257229</v>
      </c>
      <c r="H295">
        <v>4.0386588974423896</v>
      </c>
      <c r="I295">
        <v>850970.15725922503</v>
      </c>
      <c r="J295">
        <v>0</v>
      </c>
    </row>
    <row r="296" spans="1:10" x14ac:dyDescent="0.2">
      <c r="A296" s="1">
        <v>40118</v>
      </c>
      <c r="B296">
        <v>145712.70000000001</v>
      </c>
      <c r="C296">
        <v>11558513.76</v>
      </c>
      <c r="D296">
        <v>11704226.460000001</v>
      </c>
      <c r="E296">
        <v>11691242.0141125</v>
      </c>
      <c r="F296">
        <v>20</v>
      </c>
      <c r="G296">
        <v>3062273.5011873702</v>
      </c>
      <c r="H296">
        <v>4.2034590121698701</v>
      </c>
      <c r="I296">
        <v>1180899.1321824701</v>
      </c>
      <c r="J296">
        <v>0</v>
      </c>
    </row>
    <row r="297" spans="1:10" x14ac:dyDescent="0.2">
      <c r="A297" s="1">
        <v>40148</v>
      </c>
      <c r="B297">
        <v>196593.85</v>
      </c>
      <c r="C297">
        <v>15052204.65</v>
      </c>
      <c r="D297">
        <v>15248798.5</v>
      </c>
      <c r="E297">
        <v>15351530.4850855</v>
      </c>
      <c r="F297">
        <v>20</v>
      </c>
      <c r="G297">
        <v>3246835.2152069202</v>
      </c>
      <c r="H297">
        <v>4.9788914572069496</v>
      </c>
      <c r="I297">
        <v>814109.63086690905</v>
      </c>
      <c r="J297">
        <v>0</v>
      </c>
    </row>
    <row r="298" spans="1:10" x14ac:dyDescent="0.2">
      <c r="A298" s="1">
        <v>40179</v>
      </c>
      <c r="B298">
        <v>273339.95</v>
      </c>
      <c r="C298">
        <v>17147202.699999999</v>
      </c>
      <c r="D298">
        <v>17420542.649999999</v>
      </c>
      <c r="E298">
        <v>17423768.123401798</v>
      </c>
      <c r="F298">
        <v>20</v>
      </c>
      <c r="G298">
        <v>3115838.4952301602</v>
      </c>
      <c r="H298">
        <v>5.8381782827725797</v>
      </c>
      <c r="I298">
        <v>767052.51207771502</v>
      </c>
      <c r="J298">
        <v>0</v>
      </c>
    </row>
    <row r="299" spans="1:10" x14ac:dyDescent="0.2">
      <c r="A299" s="1">
        <v>40210</v>
      </c>
      <c r="B299">
        <v>206552.52</v>
      </c>
      <c r="C299">
        <v>14248063.77</v>
      </c>
      <c r="D299">
        <v>14454616.289999999</v>
      </c>
      <c r="E299">
        <v>14117695.989097301</v>
      </c>
      <c r="F299">
        <v>20</v>
      </c>
      <c r="G299">
        <v>2709249.6322354199</v>
      </c>
      <c r="H299">
        <v>5.4699121892612101</v>
      </c>
      <c r="I299">
        <v>701661.59801862901</v>
      </c>
      <c r="J299">
        <v>0</v>
      </c>
    </row>
    <row r="300" spans="1:10" x14ac:dyDescent="0.2">
      <c r="A300" s="1">
        <v>40238</v>
      </c>
      <c r="B300">
        <v>170361.12</v>
      </c>
      <c r="C300">
        <v>11524796.369999999</v>
      </c>
      <c r="D300">
        <v>11695157.49</v>
      </c>
      <c r="E300">
        <v>11881760.968352299</v>
      </c>
      <c r="F300">
        <v>20</v>
      </c>
      <c r="G300">
        <v>2606749.0670757201</v>
      </c>
      <c r="H300">
        <v>4.80318878961591</v>
      </c>
      <c r="I300">
        <v>638946.92796746001</v>
      </c>
      <c r="J300">
        <v>0</v>
      </c>
    </row>
    <row r="301" spans="1:10" x14ac:dyDescent="0.2">
      <c r="A301" s="1">
        <v>40269</v>
      </c>
      <c r="B301">
        <v>176834.94</v>
      </c>
      <c r="C301">
        <v>12066162.41</v>
      </c>
      <c r="D301">
        <v>12242997.35</v>
      </c>
      <c r="E301">
        <v>12308917.234237101</v>
      </c>
      <c r="F301">
        <v>20</v>
      </c>
      <c r="G301">
        <v>3145341.4897636799</v>
      </c>
      <c r="H301">
        <v>4.1758151927930802</v>
      </c>
      <c r="I301">
        <v>825447.545240507</v>
      </c>
      <c r="J301">
        <v>0</v>
      </c>
    </row>
    <row r="302" spans="1:10" x14ac:dyDescent="0.2">
      <c r="A302" s="1">
        <v>40299</v>
      </c>
      <c r="B302">
        <v>225580.93</v>
      </c>
      <c r="C302">
        <v>12730137.17</v>
      </c>
      <c r="D302">
        <v>12955718.1</v>
      </c>
      <c r="E302">
        <v>12927044.9575989</v>
      </c>
      <c r="F302">
        <v>20</v>
      </c>
      <c r="G302">
        <v>3115673.0132726198</v>
      </c>
      <c r="H302">
        <v>4.4044655523632601</v>
      </c>
      <c r="I302">
        <v>795829.50178812398</v>
      </c>
      <c r="J302">
        <v>0</v>
      </c>
    </row>
    <row r="303" spans="1:10" x14ac:dyDescent="0.2">
      <c r="A303" s="1">
        <v>40330</v>
      </c>
      <c r="B303">
        <v>276710.75</v>
      </c>
      <c r="C303">
        <v>14504991.66</v>
      </c>
      <c r="D303">
        <v>14781702.41</v>
      </c>
      <c r="E303">
        <v>14781475.901387401</v>
      </c>
      <c r="F303">
        <v>20</v>
      </c>
      <c r="G303">
        <v>3226898.8289640602</v>
      </c>
      <c r="H303">
        <v>4.8333186692940799</v>
      </c>
      <c r="I303">
        <v>815154.452567806</v>
      </c>
      <c r="J303">
        <v>0</v>
      </c>
    </row>
    <row r="304" spans="1:10" x14ac:dyDescent="0.2">
      <c r="A304" s="1">
        <v>40360</v>
      </c>
      <c r="B304">
        <v>335200.3</v>
      </c>
      <c r="C304">
        <v>15676153.039999999</v>
      </c>
      <c r="D304">
        <v>16011353.34</v>
      </c>
      <c r="E304">
        <v>17007695.177645601</v>
      </c>
      <c r="F304">
        <v>20</v>
      </c>
      <c r="G304">
        <v>3603416.7345902501</v>
      </c>
      <c r="H304">
        <v>4.8518343242063997</v>
      </c>
      <c r="I304">
        <v>475485.81965905702</v>
      </c>
      <c r="J304">
        <v>0</v>
      </c>
    </row>
    <row r="305" spans="1:10" x14ac:dyDescent="0.2">
      <c r="A305" s="1">
        <v>40391</v>
      </c>
      <c r="B305">
        <v>326985.15999999997</v>
      </c>
      <c r="C305">
        <v>14605056.050000001</v>
      </c>
      <c r="D305">
        <v>14932041.210000001</v>
      </c>
      <c r="E305">
        <v>14921489.1405658</v>
      </c>
      <c r="F305">
        <v>20</v>
      </c>
      <c r="G305">
        <v>3299601.29664071</v>
      </c>
      <c r="H305">
        <v>4.63324104814299</v>
      </c>
      <c r="I305">
        <v>366359.02953573002</v>
      </c>
      <c r="J305">
        <v>0</v>
      </c>
    </row>
    <row r="306" spans="1:10" x14ac:dyDescent="0.2">
      <c r="A306" s="1">
        <v>40422</v>
      </c>
      <c r="B306">
        <v>154033.45000000001</v>
      </c>
      <c r="C306">
        <v>11605544.369999999</v>
      </c>
      <c r="D306">
        <v>11759577.82</v>
      </c>
      <c r="E306">
        <v>11966910.320000101</v>
      </c>
      <c r="F306">
        <v>20</v>
      </c>
      <c r="G306">
        <v>3054703.3281309102</v>
      </c>
      <c r="H306">
        <v>4.0427549877884799</v>
      </c>
      <c r="I306">
        <v>382506.79601515498</v>
      </c>
      <c r="J306">
        <v>0</v>
      </c>
    </row>
    <row r="307" spans="1:10" x14ac:dyDescent="0.2">
      <c r="A307" s="1">
        <v>40452</v>
      </c>
      <c r="B307">
        <v>249169.29</v>
      </c>
      <c r="C307">
        <v>11246389.609999999</v>
      </c>
      <c r="D307">
        <v>11495558.9</v>
      </c>
      <c r="E307">
        <v>11508804.8453355</v>
      </c>
      <c r="F307">
        <v>20</v>
      </c>
      <c r="G307">
        <v>3151944.3827365199</v>
      </c>
      <c r="H307">
        <v>3.7809241724888598</v>
      </c>
      <c r="I307">
        <v>408457.86169342499</v>
      </c>
      <c r="J307">
        <v>0</v>
      </c>
    </row>
    <row r="308" spans="1:10" x14ac:dyDescent="0.2">
      <c r="A308" s="1">
        <v>40483</v>
      </c>
      <c r="B308">
        <v>270417.90999999997</v>
      </c>
      <c r="C308">
        <v>10058495.67</v>
      </c>
      <c r="D308">
        <v>10328913.58</v>
      </c>
      <c r="E308">
        <v>8804444.1698768009</v>
      </c>
      <c r="F308">
        <v>20</v>
      </c>
      <c r="G308">
        <v>2904288.6859379499</v>
      </c>
      <c r="H308">
        <v>3.1579082910649801</v>
      </c>
      <c r="I308">
        <v>367033.15109286999</v>
      </c>
      <c r="J308">
        <v>0</v>
      </c>
    </row>
    <row r="309" spans="1:10" x14ac:dyDescent="0.2">
      <c r="A309" s="1">
        <v>40513</v>
      </c>
      <c r="B309">
        <v>341627.75</v>
      </c>
      <c r="C309">
        <v>14686881.060000001</v>
      </c>
      <c r="D309">
        <v>15028508.810000001</v>
      </c>
      <c r="E309">
        <v>14989088.6054828</v>
      </c>
      <c r="F309">
        <v>20</v>
      </c>
      <c r="G309">
        <v>3457136.50756909</v>
      </c>
      <c r="H309">
        <v>4.4622529544192702</v>
      </c>
      <c r="I309">
        <v>437528.98924807803</v>
      </c>
      <c r="J309">
        <v>0</v>
      </c>
    </row>
    <row r="310" spans="1:10" x14ac:dyDescent="0.2">
      <c r="A310" s="1">
        <v>40544</v>
      </c>
      <c r="B310">
        <v>316094.64</v>
      </c>
      <c r="C310">
        <v>15312546.34</v>
      </c>
      <c r="D310">
        <v>15628640.98</v>
      </c>
      <c r="E310">
        <v>15628757.619625499</v>
      </c>
      <c r="F310">
        <v>20</v>
      </c>
      <c r="G310">
        <v>3457243.0842013899</v>
      </c>
      <c r="H310">
        <v>4.6398594197140302</v>
      </c>
      <c r="I310">
        <v>412364.27084748802</v>
      </c>
      <c r="J310">
        <v>0</v>
      </c>
    </row>
    <row r="311" spans="1:10" x14ac:dyDescent="0.2">
      <c r="A311" s="1">
        <v>40575</v>
      </c>
      <c r="B311">
        <v>247230.6</v>
      </c>
      <c r="C311">
        <v>13422387.67</v>
      </c>
      <c r="D311">
        <v>13669618.27</v>
      </c>
      <c r="E311">
        <v>13678497.720225601</v>
      </c>
      <c r="F311">
        <v>20</v>
      </c>
      <c r="G311">
        <v>3223437.2451164201</v>
      </c>
      <c r="H311">
        <v>4.3568288453727098</v>
      </c>
      <c r="I311">
        <v>365466.65054637799</v>
      </c>
      <c r="J311">
        <v>0</v>
      </c>
    </row>
    <row r="312" spans="1:10" x14ac:dyDescent="0.2">
      <c r="A312" s="1">
        <v>40603</v>
      </c>
      <c r="B312">
        <v>216211.78</v>
      </c>
      <c r="C312">
        <v>14893724.58</v>
      </c>
      <c r="D312">
        <v>15109936.359999999</v>
      </c>
      <c r="E312">
        <v>15152482.267147901</v>
      </c>
      <c r="F312">
        <v>20</v>
      </c>
      <c r="G312">
        <v>3762696.9150382401</v>
      </c>
      <c r="H312">
        <v>4.1418203555505997</v>
      </c>
      <c r="I312">
        <v>431932.40732495498</v>
      </c>
      <c r="J312">
        <v>0</v>
      </c>
    </row>
    <row r="313" spans="1:10" x14ac:dyDescent="0.2">
      <c r="A313" s="1">
        <v>40634</v>
      </c>
      <c r="B313">
        <v>211471.28</v>
      </c>
      <c r="C313">
        <v>15579333.140000001</v>
      </c>
      <c r="D313">
        <v>15790804.42</v>
      </c>
      <c r="E313">
        <v>15890013.7665741</v>
      </c>
      <c r="F313">
        <v>20</v>
      </c>
      <c r="G313">
        <v>3672049.0705538299</v>
      </c>
      <c r="H313">
        <v>4.4418454343045504</v>
      </c>
      <c r="I313">
        <v>420660.63200771902</v>
      </c>
      <c r="J313">
        <v>0</v>
      </c>
    </row>
    <row r="314" spans="1:10" x14ac:dyDescent="0.2">
      <c r="A314" s="1">
        <v>40664</v>
      </c>
      <c r="B314">
        <v>301260.32</v>
      </c>
      <c r="C314">
        <v>14943290.130000001</v>
      </c>
      <c r="D314">
        <v>15244550.449999999</v>
      </c>
      <c r="E314">
        <v>15416697.2257965</v>
      </c>
      <c r="F314">
        <v>20</v>
      </c>
      <c r="G314">
        <v>3481557.13080739</v>
      </c>
      <c r="H314">
        <v>4.5530259141379803</v>
      </c>
      <c r="I314">
        <v>434922.612321419</v>
      </c>
      <c r="J314">
        <v>0</v>
      </c>
    </row>
    <row r="315" spans="1:10" x14ac:dyDescent="0.2">
      <c r="A315" s="1">
        <v>40695</v>
      </c>
      <c r="B315">
        <v>323791.93</v>
      </c>
      <c r="C315">
        <v>14994467.470000001</v>
      </c>
      <c r="D315">
        <v>15318259.4</v>
      </c>
      <c r="E315">
        <v>15359253.7033295</v>
      </c>
      <c r="F315">
        <v>20</v>
      </c>
      <c r="G315">
        <v>3352562.4752425398</v>
      </c>
      <c r="H315">
        <v>4.7047112893289604</v>
      </c>
      <c r="I315">
        <v>413584.82212473801</v>
      </c>
      <c r="J315">
        <v>0</v>
      </c>
    </row>
    <row r="316" spans="1:10" x14ac:dyDescent="0.2">
      <c r="A316" s="1">
        <v>40725</v>
      </c>
      <c r="B316">
        <v>334613.86</v>
      </c>
      <c r="C316">
        <v>15460597.689999999</v>
      </c>
      <c r="D316">
        <v>15795211.550000001</v>
      </c>
      <c r="E316">
        <v>15828017.6252892</v>
      </c>
      <c r="F316">
        <v>20</v>
      </c>
      <c r="G316">
        <v>3517719.4931378299</v>
      </c>
      <c r="H316">
        <v>4.6218245351182903</v>
      </c>
      <c r="I316">
        <v>430264.63575910399</v>
      </c>
      <c r="J316">
        <v>0</v>
      </c>
    </row>
    <row r="317" spans="1:10" x14ac:dyDescent="0.2">
      <c r="A317" s="1">
        <v>40756</v>
      </c>
      <c r="B317">
        <v>373390.22</v>
      </c>
      <c r="C317">
        <v>15233201.48</v>
      </c>
      <c r="D317">
        <v>15606591.699999999</v>
      </c>
      <c r="E317">
        <v>15882695.5530321</v>
      </c>
      <c r="F317">
        <v>20</v>
      </c>
      <c r="G317">
        <v>3653274.17930101</v>
      </c>
      <c r="H317">
        <v>4.4656268649945501</v>
      </c>
      <c r="I317">
        <v>431463.76724535797</v>
      </c>
      <c r="J317">
        <v>0</v>
      </c>
    </row>
    <row r="318" spans="1:10" x14ac:dyDescent="0.2">
      <c r="A318" s="1">
        <v>40787</v>
      </c>
      <c r="B318">
        <v>502613.16</v>
      </c>
      <c r="C318">
        <v>12669860.85</v>
      </c>
      <c r="D318">
        <v>13172474.01</v>
      </c>
      <c r="E318">
        <v>13172737.1727592</v>
      </c>
      <c r="F318">
        <v>20</v>
      </c>
      <c r="G318">
        <v>3283584.1392127201</v>
      </c>
      <c r="H318">
        <v>4.1456518700787299</v>
      </c>
      <c r="I318">
        <v>439859.55452883098</v>
      </c>
      <c r="J318">
        <v>0</v>
      </c>
    </row>
    <row r="319" spans="1:10" x14ac:dyDescent="0.2">
      <c r="A319" s="1">
        <v>40817</v>
      </c>
      <c r="B319">
        <v>373365.91</v>
      </c>
      <c r="C319">
        <v>13080733.75</v>
      </c>
      <c r="D319">
        <v>13454099.66</v>
      </c>
      <c r="E319">
        <v>13290887.6356689</v>
      </c>
      <c r="F319">
        <v>20</v>
      </c>
      <c r="G319">
        <v>3631482.0895234901</v>
      </c>
      <c r="H319">
        <v>3.7838679494963801</v>
      </c>
      <c r="I319">
        <v>450161.05204922199</v>
      </c>
      <c r="J319">
        <v>0</v>
      </c>
    </row>
    <row r="320" spans="1:10" x14ac:dyDescent="0.2">
      <c r="A320" s="1">
        <v>40848</v>
      </c>
      <c r="B320">
        <v>302351.21999999997</v>
      </c>
      <c r="C320">
        <v>11903874.85</v>
      </c>
      <c r="D320">
        <v>12206226.07</v>
      </c>
      <c r="E320">
        <v>12229048.559080999</v>
      </c>
      <c r="F320">
        <v>20</v>
      </c>
      <c r="G320">
        <v>3589808.3252400798</v>
      </c>
      <c r="H320">
        <v>3.5296173747644701</v>
      </c>
      <c r="I320">
        <v>441601.27776054799</v>
      </c>
      <c r="J320">
        <v>0</v>
      </c>
    </row>
    <row r="321" spans="1:10" x14ac:dyDescent="0.2">
      <c r="A321" s="1">
        <v>40878</v>
      </c>
      <c r="B321">
        <v>169755.67</v>
      </c>
      <c r="C321">
        <v>12236496.140000001</v>
      </c>
      <c r="D321">
        <v>12406251.810000001</v>
      </c>
      <c r="E321">
        <v>12395500.533753799</v>
      </c>
      <c r="F321">
        <v>20</v>
      </c>
      <c r="G321">
        <v>3704364.8622238501</v>
      </c>
      <c r="H321">
        <v>3.4715391457311302</v>
      </c>
      <c r="I321">
        <v>464347.095527169</v>
      </c>
      <c r="J321">
        <v>0</v>
      </c>
    </row>
    <row r="322" spans="1:10" x14ac:dyDescent="0.2">
      <c r="A322" s="1">
        <v>40909</v>
      </c>
      <c r="B322">
        <v>468174.23</v>
      </c>
      <c r="C322">
        <v>10105602.439999999</v>
      </c>
      <c r="D322">
        <v>10573776.67</v>
      </c>
      <c r="E322">
        <v>10574650.789672799</v>
      </c>
      <c r="F322">
        <v>20</v>
      </c>
      <c r="G322">
        <v>3617113.47580782</v>
      </c>
      <c r="H322">
        <v>3.04545843685694</v>
      </c>
      <c r="I322">
        <v>441117.96229502303</v>
      </c>
      <c r="J322">
        <v>0</v>
      </c>
    </row>
    <row r="323" spans="1:10" x14ac:dyDescent="0.2">
      <c r="A323" s="1">
        <v>40940</v>
      </c>
      <c r="B323">
        <v>281476.2</v>
      </c>
      <c r="C323">
        <v>8628450.0800000001</v>
      </c>
      <c r="D323">
        <v>8909926.2799999993</v>
      </c>
      <c r="E323">
        <v>8912186.4545630608</v>
      </c>
      <c r="F323">
        <v>20</v>
      </c>
      <c r="G323">
        <v>3359105.6657841098</v>
      </c>
      <c r="H323">
        <v>2.7547285951192402</v>
      </c>
      <c r="I323">
        <v>341237.97699952801</v>
      </c>
      <c r="J323">
        <v>0</v>
      </c>
    </row>
    <row r="324" spans="1:10" x14ac:dyDescent="0.2">
      <c r="A324" s="1">
        <v>40969</v>
      </c>
      <c r="B324">
        <v>243627.6</v>
      </c>
      <c r="C324">
        <v>8109766.1699999999</v>
      </c>
      <c r="D324">
        <v>8353393.7699999996</v>
      </c>
      <c r="E324">
        <v>8354270.96965981</v>
      </c>
      <c r="F324">
        <v>20</v>
      </c>
      <c r="G324">
        <v>3628030.1824391801</v>
      </c>
      <c r="H324">
        <v>2.4270260389450802</v>
      </c>
      <c r="I324">
        <v>451052.753198797</v>
      </c>
      <c r="J324">
        <v>0</v>
      </c>
    </row>
    <row r="325" spans="1:10" x14ac:dyDescent="0.2">
      <c r="A325" s="1">
        <v>41000</v>
      </c>
      <c r="B325">
        <v>223753.85</v>
      </c>
      <c r="C325">
        <v>7055923.3499999996</v>
      </c>
      <c r="D325">
        <v>7279677.2000000002</v>
      </c>
      <c r="E325">
        <v>7279854.9823594801</v>
      </c>
      <c r="F325">
        <v>20</v>
      </c>
      <c r="G325">
        <v>3557143.1770983501</v>
      </c>
      <c r="H325">
        <v>2.1695907686487899</v>
      </c>
      <c r="I325">
        <v>437690.01743516099</v>
      </c>
      <c r="J325">
        <v>0</v>
      </c>
    </row>
    <row r="326" spans="1:10" x14ac:dyDescent="0.2">
      <c r="A326" s="1">
        <v>41030</v>
      </c>
      <c r="B326">
        <v>226151.53</v>
      </c>
      <c r="C326">
        <v>7981268.5300000003</v>
      </c>
      <c r="D326">
        <v>8207420.0599999996</v>
      </c>
      <c r="E326">
        <v>8274750.2536927201</v>
      </c>
      <c r="F326">
        <v>20</v>
      </c>
      <c r="G326">
        <v>3600786.7327474002</v>
      </c>
      <c r="H326">
        <v>2.41943711430085</v>
      </c>
      <c r="I326">
        <v>437126.80819847202</v>
      </c>
      <c r="J326">
        <v>0</v>
      </c>
    </row>
    <row r="327" spans="1:10" x14ac:dyDescent="0.2">
      <c r="A327" s="1">
        <v>41061</v>
      </c>
      <c r="B327">
        <v>237815.45</v>
      </c>
      <c r="C327">
        <v>8311731.8799999999</v>
      </c>
      <c r="D327">
        <v>8549547.3300000001</v>
      </c>
      <c r="E327">
        <v>8553905.9074394498</v>
      </c>
      <c r="F327">
        <v>20</v>
      </c>
      <c r="G327">
        <v>3558328.3891504901</v>
      </c>
      <c r="H327">
        <v>2.5241000184593698</v>
      </c>
      <c r="I327">
        <v>427670.84529982298</v>
      </c>
      <c r="J327">
        <v>0</v>
      </c>
    </row>
    <row r="328" spans="1:10" x14ac:dyDescent="0.2">
      <c r="A328" s="1">
        <v>41091</v>
      </c>
      <c r="B328">
        <v>321564.11</v>
      </c>
      <c r="C328">
        <v>10438035.48</v>
      </c>
      <c r="D328">
        <v>10759599.59</v>
      </c>
      <c r="E328">
        <v>10759292.505640499</v>
      </c>
      <c r="F328">
        <v>20</v>
      </c>
      <c r="G328">
        <v>3746938.1706518601</v>
      </c>
      <c r="H328">
        <v>2.9752629261970198</v>
      </c>
      <c r="I328">
        <v>388833.72025248199</v>
      </c>
      <c r="J328">
        <v>0</v>
      </c>
    </row>
    <row r="329" spans="1:10" x14ac:dyDescent="0.2">
      <c r="A329" s="1">
        <v>41122</v>
      </c>
      <c r="B329">
        <v>292149.01</v>
      </c>
      <c r="C329">
        <v>9174579.2699999996</v>
      </c>
      <c r="D329">
        <v>9466728.2799999993</v>
      </c>
      <c r="E329">
        <v>9467178.9416399691</v>
      </c>
      <c r="F329">
        <v>20</v>
      </c>
      <c r="G329">
        <v>3227504.5235491302</v>
      </c>
      <c r="H329">
        <v>3.03823024628994</v>
      </c>
      <c r="I329">
        <v>338722.92184463202</v>
      </c>
      <c r="J329">
        <v>0</v>
      </c>
    </row>
    <row r="330" spans="1:10" x14ac:dyDescent="0.2">
      <c r="A330" s="1">
        <v>41153</v>
      </c>
      <c r="B330">
        <v>252309.98</v>
      </c>
      <c r="C330">
        <v>9222832.5199999996</v>
      </c>
      <c r="D330">
        <v>9475142.5</v>
      </c>
      <c r="E330">
        <v>9476965.7128662709</v>
      </c>
      <c r="F330">
        <v>20</v>
      </c>
      <c r="G330">
        <v>3467157.3585043098</v>
      </c>
      <c r="H330">
        <v>2.8383810933715101</v>
      </c>
      <c r="I330">
        <v>364148.18125630799</v>
      </c>
      <c r="J330">
        <v>0</v>
      </c>
    </row>
    <row r="331" spans="1:10" x14ac:dyDescent="0.2">
      <c r="A331" s="1">
        <v>41183</v>
      </c>
      <c r="B331">
        <v>304847.94</v>
      </c>
      <c r="C331">
        <v>12003645.84</v>
      </c>
      <c r="D331">
        <v>12308493.779999999</v>
      </c>
      <c r="E331">
        <v>12309460.876021201</v>
      </c>
      <c r="F331">
        <v>20</v>
      </c>
      <c r="G331">
        <v>3830897.53566849</v>
      </c>
      <c r="H331">
        <v>3.3197557909036299</v>
      </c>
      <c r="I331">
        <v>408183.40237273101</v>
      </c>
      <c r="J331">
        <v>0</v>
      </c>
    </row>
    <row r="332" spans="1:10" x14ac:dyDescent="0.2">
      <c r="A332" s="1">
        <v>41214</v>
      </c>
      <c r="B332">
        <v>358585.31</v>
      </c>
      <c r="C332">
        <v>13351238.130000001</v>
      </c>
      <c r="D332">
        <v>13709823.439999999</v>
      </c>
      <c r="E332">
        <v>13710941.5858506</v>
      </c>
      <c r="F332">
        <v>20</v>
      </c>
      <c r="G332">
        <v>4019006.0722573199</v>
      </c>
      <c r="H332">
        <v>3.5158333854480799</v>
      </c>
      <c r="I332">
        <v>419214.13931027002</v>
      </c>
      <c r="J332">
        <v>0</v>
      </c>
    </row>
    <row r="333" spans="1:10" x14ac:dyDescent="0.2">
      <c r="A333" s="1">
        <v>41244</v>
      </c>
      <c r="B333">
        <v>363268.68</v>
      </c>
      <c r="C333">
        <v>13788364.779999999</v>
      </c>
      <c r="D333">
        <v>14151633.460000001</v>
      </c>
      <c r="E333">
        <v>14151629.355746601</v>
      </c>
      <c r="F333">
        <v>20</v>
      </c>
      <c r="G333">
        <v>4127804.4652244998</v>
      </c>
      <c r="H333">
        <v>3.532698213288</v>
      </c>
      <c r="I333">
        <v>430658.10335421201</v>
      </c>
      <c r="J333">
        <v>0</v>
      </c>
    </row>
    <row r="334" spans="1:10" x14ac:dyDescent="0.2">
      <c r="A334" s="1">
        <v>41275</v>
      </c>
      <c r="B334">
        <v>352064.23</v>
      </c>
      <c r="C334">
        <v>12562407.289999999</v>
      </c>
      <c r="D334">
        <v>12914471.52</v>
      </c>
      <c r="E334">
        <v>12912932.4882385</v>
      </c>
      <c r="F334">
        <v>20</v>
      </c>
      <c r="G334">
        <v>4105230.1342321299</v>
      </c>
      <c r="H334">
        <v>3.2558009008245898</v>
      </c>
      <c r="I334">
        <v>452879.48088667798</v>
      </c>
      <c r="J334">
        <v>0</v>
      </c>
    </row>
    <row r="335" spans="1:10" x14ac:dyDescent="0.2">
      <c r="A335" s="1">
        <v>41306</v>
      </c>
      <c r="B335">
        <v>343384.03</v>
      </c>
      <c r="C335">
        <v>11083565.68</v>
      </c>
      <c r="D335">
        <v>11426949.710000001</v>
      </c>
      <c r="E335">
        <v>11356931.464305401</v>
      </c>
      <c r="F335">
        <v>20</v>
      </c>
      <c r="G335">
        <v>3532687.4964948799</v>
      </c>
      <c r="H335">
        <v>3.3326822205578601</v>
      </c>
      <c r="I335">
        <v>416393.34605010302</v>
      </c>
      <c r="J335">
        <v>0</v>
      </c>
    </row>
    <row r="336" spans="1:10" x14ac:dyDescent="0.2">
      <c r="A336" s="1">
        <v>41334</v>
      </c>
      <c r="B336">
        <v>408708.82</v>
      </c>
      <c r="C336">
        <v>13974375.460000001</v>
      </c>
      <c r="D336">
        <v>14383084.279999999</v>
      </c>
      <c r="E336">
        <v>14383088.925236501</v>
      </c>
      <c r="F336">
        <v>20</v>
      </c>
      <c r="G336">
        <v>4020816.7977016801</v>
      </c>
      <c r="H336">
        <v>3.6975952979309299</v>
      </c>
      <c r="I336">
        <v>484264.35978697898</v>
      </c>
      <c r="J336">
        <v>0</v>
      </c>
    </row>
    <row r="337" spans="1:10" x14ac:dyDescent="0.2">
      <c r="A337" s="1">
        <v>41365</v>
      </c>
      <c r="B337">
        <v>509034.05</v>
      </c>
      <c r="C337">
        <v>13718827.609999999</v>
      </c>
      <c r="D337">
        <v>14227861.66</v>
      </c>
      <c r="E337">
        <v>14228543.993747201</v>
      </c>
      <c r="F337">
        <v>20</v>
      </c>
      <c r="G337">
        <v>3533424.9274199102</v>
      </c>
      <c r="H337">
        <v>4.1403206844428802</v>
      </c>
      <c r="I337">
        <v>400968.32017552602</v>
      </c>
      <c r="J337">
        <v>0</v>
      </c>
    </row>
    <row r="338" spans="1:10" x14ac:dyDescent="0.2">
      <c r="A338" s="1">
        <v>41395</v>
      </c>
      <c r="B338">
        <v>521447.67999999999</v>
      </c>
      <c r="C338">
        <v>15791614.130000001</v>
      </c>
      <c r="D338">
        <v>16313061.810000001</v>
      </c>
      <c r="E338">
        <v>16313074.689765999</v>
      </c>
      <c r="F338">
        <v>20</v>
      </c>
      <c r="G338">
        <v>4076019.2154437001</v>
      </c>
      <c r="H338">
        <v>4.1191878458417799</v>
      </c>
      <c r="I338">
        <v>476814.12190722598</v>
      </c>
      <c r="J338">
        <v>0</v>
      </c>
    </row>
    <row r="339" spans="1:10" x14ac:dyDescent="0.2">
      <c r="A339" s="1">
        <v>41426</v>
      </c>
      <c r="B339">
        <v>197260.39</v>
      </c>
      <c r="C339">
        <v>13677796.310000001</v>
      </c>
      <c r="D339">
        <v>13875056.699999999</v>
      </c>
      <c r="E339">
        <v>13876793.553734399</v>
      </c>
      <c r="F339">
        <v>20</v>
      </c>
      <c r="G339">
        <v>3595453.0088969599</v>
      </c>
      <c r="H339">
        <v>3.9808609955670198</v>
      </c>
      <c r="I339">
        <v>436205.09077750798</v>
      </c>
      <c r="J339">
        <v>0</v>
      </c>
    </row>
    <row r="340" spans="1:10" x14ac:dyDescent="0.2">
      <c r="A340" s="1">
        <v>41456</v>
      </c>
      <c r="B340">
        <v>488097.56</v>
      </c>
      <c r="C340">
        <v>12838287.82</v>
      </c>
      <c r="D340">
        <v>13326385.380000001</v>
      </c>
      <c r="E340">
        <v>13329701.9200949</v>
      </c>
      <c r="F340">
        <v>20</v>
      </c>
      <c r="G340">
        <v>3744606.3363147001</v>
      </c>
      <c r="H340">
        <v>3.6587170482170701</v>
      </c>
      <c r="I340">
        <v>370753.12144134397</v>
      </c>
      <c r="J340">
        <v>0</v>
      </c>
    </row>
    <row r="341" spans="1:10" x14ac:dyDescent="0.2">
      <c r="A341" s="1">
        <v>41487</v>
      </c>
      <c r="B341">
        <v>444819.32</v>
      </c>
      <c r="C341">
        <v>11676952.800000001</v>
      </c>
      <c r="D341">
        <v>12121772.119999999</v>
      </c>
      <c r="E341">
        <v>12121685.6391425</v>
      </c>
      <c r="F341">
        <v>20</v>
      </c>
      <c r="G341">
        <v>3614393.4490958098</v>
      </c>
      <c r="H341">
        <v>3.4570661064288801</v>
      </c>
      <c r="I341">
        <v>373511.44902514998</v>
      </c>
      <c r="J341">
        <v>0</v>
      </c>
    </row>
    <row r="342" spans="1:10" x14ac:dyDescent="0.2">
      <c r="A342" s="1">
        <v>41518</v>
      </c>
      <c r="B342">
        <v>442286.57</v>
      </c>
      <c r="C342">
        <v>12491959.050000001</v>
      </c>
      <c r="D342">
        <v>12934245.619999999</v>
      </c>
      <c r="E342">
        <v>12934222.1835286</v>
      </c>
      <c r="F342">
        <v>20</v>
      </c>
      <c r="G342">
        <v>3679296.89777222</v>
      </c>
      <c r="H342">
        <v>3.61173895025436</v>
      </c>
      <c r="I342">
        <v>354437.73170538101</v>
      </c>
      <c r="J342">
        <v>0</v>
      </c>
    </row>
    <row r="343" spans="1:10" x14ac:dyDescent="0.2">
      <c r="A343" s="1">
        <v>41548</v>
      </c>
      <c r="B343">
        <v>436952.84</v>
      </c>
      <c r="C343">
        <v>11447904.75</v>
      </c>
      <c r="D343">
        <v>11884857.59</v>
      </c>
      <c r="E343">
        <v>11900284.228669301</v>
      </c>
      <c r="F343">
        <v>20</v>
      </c>
      <c r="G343">
        <v>3365870.6442591702</v>
      </c>
      <c r="H343">
        <v>3.6343264294855202</v>
      </c>
      <c r="I343">
        <v>332388.41199119203</v>
      </c>
      <c r="J343">
        <v>0</v>
      </c>
    </row>
    <row r="344" spans="1:10" x14ac:dyDescent="0.2">
      <c r="A344" s="1">
        <v>41579</v>
      </c>
      <c r="B344">
        <v>394914.93</v>
      </c>
      <c r="C344">
        <v>11058246.26</v>
      </c>
      <c r="D344">
        <v>11453161.189999999</v>
      </c>
      <c r="E344">
        <v>11452261.1006246</v>
      </c>
      <c r="F344">
        <v>20</v>
      </c>
      <c r="G344">
        <v>3308458.3553426801</v>
      </c>
      <c r="H344">
        <v>3.5591396508376398</v>
      </c>
      <c r="I344">
        <v>323004.215020623</v>
      </c>
      <c r="J344">
        <v>0</v>
      </c>
    </row>
    <row r="345" spans="1:10" x14ac:dyDescent="0.2">
      <c r="A345" s="1">
        <v>41609</v>
      </c>
      <c r="B345">
        <v>416571.72</v>
      </c>
      <c r="C345">
        <v>13363475.51</v>
      </c>
      <c r="D345">
        <v>13780047.23</v>
      </c>
      <c r="E345">
        <v>13780255.2858072</v>
      </c>
      <c r="F345">
        <v>20</v>
      </c>
      <c r="G345">
        <v>3481320.29714404</v>
      </c>
      <c r="H345">
        <v>4.0552420284355497</v>
      </c>
      <c r="I345">
        <v>337341.09761702199</v>
      </c>
      <c r="J345">
        <v>0</v>
      </c>
    </row>
    <row r="346" spans="1:10" x14ac:dyDescent="0.2">
      <c r="A346" s="1">
        <v>41640</v>
      </c>
      <c r="B346">
        <v>191466.11</v>
      </c>
      <c r="C346">
        <v>13934884.52</v>
      </c>
      <c r="D346">
        <v>14126350.630000001</v>
      </c>
      <c r="E346">
        <v>14144598.500408599</v>
      </c>
      <c r="F346">
        <v>20</v>
      </c>
      <c r="G346">
        <v>3194907.9605489802</v>
      </c>
      <c r="H346">
        <v>4.5244805674420503</v>
      </c>
      <c r="I346">
        <v>310700.48186118901</v>
      </c>
      <c r="J346">
        <v>0</v>
      </c>
    </row>
    <row r="347" spans="1:10" x14ac:dyDescent="0.2">
      <c r="A347" s="1">
        <v>41671</v>
      </c>
      <c r="B347">
        <v>215912.19</v>
      </c>
      <c r="C347">
        <v>16681640.73</v>
      </c>
      <c r="D347">
        <v>16897552.920000002</v>
      </c>
      <c r="E347">
        <v>16921324.357346199</v>
      </c>
      <c r="F347">
        <v>20</v>
      </c>
      <c r="G347">
        <v>3019313.2043184</v>
      </c>
      <c r="H347">
        <v>5.7032050771229397</v>
      </c>
      <c r="I347">
        <v>298438.03894685098</v>
      </c>
      <c r="J347">
        <v>0</v>
      </c>
    </row>
    <row r="348" spans="1:10" x14ac:dyDescent="0.2">
      <c r="A348" s="1">
        <v>41699</v>
      </c>
      <c r="B348">
        <v>226207.39</v>
      </c>
      <c r="C348">
        <v>15894426.710000001</v>
      </c>
      <c r="D348">
        <v>16120634.1</v>
      </c>
      <c r="E348">
        <v>16139299.883635201</v>
      </c>
      <c r="F348">
        <v>20</v>
      </c>
      <c r="G348">
        <v>3432112.0284853401</v>
      </c>
      <c r="H348">
        <v>4.8011406466568296</v>
      </c>
      <c r="I348">
        <v>338752.68020553398</v>
      </c>
      <c r="J348">
        <v>0</v>
      </c>
    </row>
    <row r="349" spans="1:10" x14ac:dyDescent="0.2">
      <c r="A349" s="1">
        <v>41730</v>
      </c>
      <c r="B349">
        <v>164739.79</v>
      </c>
      <c r="C349">
        <v>15029364.85</v>
      </c>
      <c r="D349">
        <v>15194104.640000001</v>
      </c>
      <c r="E349">
        <v>15212426.3252638</v>
      </c>
      <c r="F349">
        <v>20</v>
      </c>
      <c r="G349">
        <v>3363139.4439751501</v>
      </c>
      <c r="H349">
        <v>4.61198258478756</v>
      </c>
      <c r="I349">
        <v>298314.22056164802</v>
      </c>
      <c r="J349">
        <v>0</v>
      </c>
    </row>
    <row r="350" spans="1:10" x14ac:dyDescent="0.2">
      <c r="A350" s="1">
        <v>41760</v>
      </c>
      <c r="B350">
        <v>203750.65</v>
      </c>
      <c r="C350">
        <v>15901060.439999999</v>
      </c>
      <c r="D350">
        <v>16104811.09</v>
      </c>
      <c r="E350">
        <v>16104808.354968</v>
      </c>
      <c r="F350">
        <v>20</v>
      </c>
      <c r="G350">
        <v>3577997.19551697</v>
      </c>
      <c r="H350">
        <v>4.5985797129501798</v>
      </c>
      <c r="I350">
        <v>348896.96132894699</v>
      </c>
      <c r="J350">
        <v>0</v>
      </c>
    </row>
    <row r="351" spans="1:10" x14ac:dyDescent="0.2">
      <c r="A351" s="1">
        <v>41791</v>
      </c>
      <c r="B351">
        <v>157710.91</v>
      </c>
      <c r="C351">
        <v>14792854.810000001</v>
      </c>
      <c r="D351">
        <v>14950565.720000001</v>
      </c>
      <c r="E351">
        <v>14950565.471597999</v>
      </c>
      <c r="F351">
        <v>20</v>
      </c>
      <c r="G351">
        <v>3316014.4529355499</v>
      </c>
      <c r="H351">
        <v>4.60677240900268</v>
      </c>
      <c r="I351">
        <v>325558.41803961701</v>
      </c>
      <c r="J351">
        <v>0</v>
      </c>
    </row>
    <row r="352" spans="1:10" x14ac:dyDescent="0.2">
      <c r="A352" s="1">
        <v>41821</v>
      </c>
      <c r="B352">
        <v>175869.59</v>
      </c>
      <c r="C352">
        <v>12137150.130000001</v>
      </c>
      <c r="D352">
        <v>12313019.720000001</v>
      </c>
      <c r="E352">
        <v>12312335.852747399</v>
      </c>
      <c r="F352">
        <v>20</v>
      </c>
      <c r="G352">
        <v>3039114.0134418001</v>
      </c>
      <c r="H352">
        <v>4.1805877613205098</v>
      </c>
      <c r="I352">
        <v>392946.99710505101</v>
      </c>
      <c r="J352">
        <v>0</v>
      </c>
    </row>
    <row r="353" spans="1:10" x14ac:dyDescent="0.2">
      <c r="A353" s="1">
        <v>41852</v>
      </c>
      <c r="B353">
        <v>175637.26</v>
      </c>
      <c r="C353">
        <v>12562892.9</v>
      </c>
      <c r="D353">
        <v>12738530.16</v>
      </c>
      <c r="E353">
        <v>12738591.240901399</v>
      </c>
      <c r="F353">
        <v>20</v>
      </c>
      <c r="G353">
        <v>3439937.0193895502</v>
      </c>
      <c r="H353">
        <v>3.83216977793349</v>
      </c>
      <c r="I353">
        <v>443831.44279782701</v>
      </c>
      <c r="J353">
        <v>0</v>
      </c>
    </row>
    <row r="354" spans="1:10" x14ac:dyDescent="0.2">
      <c r="A354" s="1">
        <v>41883</v>
      </c>
      <c r="B354">
        <v>153910.32999999999</v>
      </c>
      <c r="C354">
        <v>12736650.029999999</v>
      </c>
      <c r="D354">
        <v>12890560.359999999</v>
      </c>
      <c r="E354">
        <v>12890558.259914201</v>
      </c>
      <c r="F354">
        <v>20</v>
      </c>
      <c r="G354">
        <v>3397015.3074591998</v>
      </c>
      <c r="H354">
        <v>3.9255638538087401</v>
      </c>
      <c r="I354">
        <v>444642.24188260199</v>
      </c>
      <c r="J354">
        <v>0</v>
      </c>
    </row>
    <row r="355" spans="1:10" x14ac:dyDescent="0.2">
      <c r="A355" s="1">
        <v>41913</v>
      </c>
      <c r="B355">
        <v>151962.99</v>
      </c>
      <c r="C355">
        <v>12098747.470000001</v>
      </c>
      <c r="D355">
        <v>12250710.460000001</v>
      </c>
      <c r="E355">
        <v>12250716.3263241</v>
      </c>
      <c r="F355">
        <v>20</v>
      </c>
      <c r="G355">
        <v>3311869.8025758001</v>
      </c>
      <c r="H355">
        <v>3.8394178291806398</v>
      </c>
      <c r="I355">
        <v>464935.64161039999</v>
      </c>
      <c r="J355">
        <v>0</v>
      </c>
    </row>
    <row r="356" spans="1:10" x14ac:dyDescent="0.2">
      <c r="A356" s="1">
        <v>41944</v>
      </c>
      <c r="B356">
        <v>110136.13</v>
      </c>
      <c r="C356">
        <v>12200497.84</v>
      </c>
      <c r="D356">
        <v>12310633.970000001</v>
      </c>
      <c r="E356">
        <v>12310133.4240613</v>
      </c>
      <c r="F356">
        <v>20</v>
      </c>
      <c r="G356">
        <v>3240570.8339133998</v>
      </c>
      <c r="H356">
        <v>3.9376838673900201</v>
      </c>
      <c r="I356">
        <v>450210.06977407401</v>
      </c>
      <c r="J356">
        <v>0</v>
      </c>
    </row>
    <row r="357" spans="1:10" x14ac:dyDescent="0.2">
      <c r="A357" s="1">
        <v>41974</v>
      </c>
      <c r="B357">
        <v>158286.6</v>
      </c>
      <c r="C357">
        <v>11765547.09</v>
      </c>
      <c r="D357">
        <v>11923833.689999999</v>
      </c>
      <c r="E357">
        <v>11923901.447079699</v>
      </c>
      <c r="F357">
        <v>20</v>
      </c>
      <c r="G357">
        <v>3366056.6068246998</v>
      </c>
      <c r="H357">
        <v>3.6798032448915099</v>
      </c>
      <c r="I357">
        <v>462524.57720226003</v>
      </c>
      <c r="J357">
        <v>0</v>
      </c>
    </row>
    <row r="358" spans="1:10" x14ac:dyDescent="0.2">
      <c r="A358" s="1">
        <v>42005</v>
      </c>
      <c r="B358">
        <v>93002.11</v>
      </c>
      <c r="C358">
        <v>9773706.1500000004</v>
      </c>
      <c r="D358">
        <v>9866708.2599999998</v>
      </c>
      <c r="E358">
        <v>9867419.8564279992</v>
      </c>
      <c r="F358">
        <v>20</v>
      </c>
      <c r="G358">
        <v>3404761.4341886099</v>
      </c>
      <c r="H358">
        <v>3.0351371259514202</v>
      </c>
      <c r="I358">
        <v>466497.97748546902</v>
      </c>
      <c r="J358">
        <v>0</v>
      </c>
    </row>
    <row r="359" spans="1:10" x14ac:dyDescent="0.2">
      <c r="A359" s="1">
        <v>42036</v>
      </c>
      <c r="B359">
        <v>220642.52</v>
      </c>
      <c r="C359">
        <v>7123294.4900000002</v>
      </c>
      <c r="D359">
        <v>7343937.0099999998</v>
      </c>
      <c r="E359">
        <v>7343791.8534597596</v>
      </c>
      <c r="F359">
        <v>20</v>
      </c>
      <c r="G359">
        <v>2731077.1020644298</v>
      </c>
      <c r="H359">
        <v>2.8233039185484299</v>
      </c>
      <c r="I359">
        <v>366868.83065668098</v>
      </c>
      <c r="J359">
        <v>0</v>
      </c>
    </row>
    <row r="360" spans="1:10" x14ac:dyDescent="0.2">
      <c r="A360" s="1">
        <v>42064</v>
      </c>
      <c r="B360">
        <v>281799.26</v>
      </c>
      <c r="C360">
        <v>7470668.9800000004</v>
      </c>
      <c r="D360">
        <v>7752468.2400000002</v>
      </c>
      <c r="E360">
        <v>7752467.1583273904</v>
      </c>
      <c r="F360">
        <v>20</v>
      </c>
      <c r="G360">
        <v>2990729.1486962298</v>
      </c>
      <c r="H360">
        <v>2.7278786662352199</v>
      </c>
      <c r="I360">
        <v>405879.08288888098</v>
      </c>
      <c r="J360">
        <v>0</v>
      </c>
    </row>
    <row r="361" spans="1:10" x14ac:dyDescent="0.2">
      <c r="A361" s="1">
        <v>42095</v>
      </c>
      <c r="B361">
        <v>85263.66</v>
      </c>
      <c r="C361">
        <v>7178869.2199999997</v>
      </c>
      <c r="D361">
        <v>7264132.8799999999</v>
      </c>
      <c r="E361">
        <v>7264126.9812833201</v>
      </c>
      <c r="F361">
        <v>20</v>
      </c>
      <c r="G361">
        <v>3039094.1946797702</v>
      </c>
      <c r="H361">
        <v>2.51940185756765</v>
      </c>
      <c r="I361">
        <v>392572.57811597403</v>
      </c>
      <c r="J361">
        <v>0</v>
      </c>
    </row>
    <row r="362" spans="1:10" x14ac:dyDescent="0.2">
      <c r="A362" s="1">
        <v>42125</v>
      </c>
      <c r="B362">
        <v>240094.65</v>
      </c>
      <c r="C362">
        <v>8046263.0999999996</v>
      </c>
      <c r="D362">
        <v>8286357.75</v>
      </c>
      <c r="E362">
        <v>8286116.0656655803</v>
      </c>
      <c r="F362">
        <v>20</v>
      </c>
      <c r="G362">
        <v>3218635.8573584598</v>
      </c>
      <c r="H362">
        <v>2.70230295801364</v>
      </c>
      <c r="I362">
        <v>411613.13244296098</v>
      </c>
      <c r="J362">
        <v>0</v>
      </c>
    </row>
    <row r="363" spans="1:10" x14ac:dyDescent="0.2">
      <c r="A363" s="1">
        <v>42156</v>
      </c>
      <c r="B363">
        <v>82975.820000000007</v>
      </c>
      <c r="C363">
        <v>7985556.4500000002</v>
      </c>
      <c r="D363">
        <v>8068532.2699999996</v>
      </c>
      <c r="E363">
        <v>8069064.9621387003</v>
      </c>
      <c r="F363">
        <v>20</v>
      </c>
      <c r="G363">
        <v>3131769.63831768</v>
      </c>
      <c r="H363">
        <v>2.7030265682832999</v>
      </c>
      <c r="I363">
        <v>396191.57597700501</v>
      </c>
      <c r="J363">
        <v>0</v>
      </c>
    </row>
    <row r="364" spans="1:10" x14ac:dyDescent="0.2">
      <c r="A364" s="1">
        <v>42186</v>
      </c>
      <c r="B364">
        <v>221815.08</v>
      </c>
      <c r="C364">
        <v>7881604.5300000003</v>
      </c>
      <c r="D364">
        <v>8103419.6100000003</v>
      </c>
      <c r="E364">
        <v>8114940.9639146496</v>
      </c>
      <c r="F364">
        <v>20</v>
      </c>
      <c r="G364">
        <v>3093487.3556683399</v>
      </c>
      <c r="H364">
        <v>2.7442668942932502</v>
      </c>
      <c r="I364">
        <v>374413.97416076303</v>
      </c>
      <c r="J364">
        <v>0</v>
      </c>
    </row>
    <row r="365" spans="1:10" x14ac:dyDescent="0.2">
      <c r="A365" s="1">
        <v>42217</v>
      </c>
      <c r="B365">
        <v>216010.34</v>
      </c>
      <c r="C365">
        <v>7606695.3099999996</v>
      </c>
      <c r="D365">
        <v>7822705.6500000004</v>
      </c>
      <c r="E365">
        <v>7822703.5195378596</v>
      </c>
      <c r="F365">
        <v>20</v>
      </c>
      <c r="G365">
        <v>2992774.2438230999</v>
      </c>
      <c r="H365">
        <v>2.7336345604007999</v>
      </c>
      <c r="I365">
        <v>358447.58485434699</v>
      </c>
      <c r="J365">
        <v>0</v>
      </c>
    </row>
    <row r="366" spans="1:10" x14ac:dyDescent="0.2">
      <c r="A366" s="1">
        <v>42248</v>
      </c>
      <c r="B366">
        <v>214124.84</v>
      </c>
      <c r="C366">
        <v>6436547.8799999999</v>
      </c>
      <c r="D366">
        <v>6650672.7199999997</v>
      </c>
      <c r="E366">
        <v>6650672.5743819997</v>
      </c>
      <c r="F366">
        <v>20</v>
      </c>
      <c r="G366">
        <v>2735426.7734534298</v>
      </c>
      <c r="H366">
        <v>2.5537280823522899</v>
      </c>
      <c r="I366">
        <v>334863.59420435899</v>
      </c>
      <c r="J366">
        <v>0</v>
      </c>
    </row>
    <row r="367" spans="1:10" x14ac:dyDescent="0.2">
      <c r="A367" s="1">
        <v>42278</v>
      </c>
      <c r="B367">
        <v>205613.87</v>
      </c>
      <c r="C367">
        <v>6028005.7199999997</v>
      </c>
      <c r="D367">
        <v>6233619.5899999999</v>
      </c>
      <c r="E367">
        <v>6233884.5646080105</v>
      </c>
      <c r="F367">
        <v>20</v>
      </c>
      <c r="G367">
        <v>2846330.88352441</v>
      </c>
      <c r="H367">
        <v>2.3080935970527099</v>
      </c>
      <c r="I367">
        <v>335713.52274808602</v>
      </c>
      <c r="J367">
        <v>0</v>
      </c>
    </row>
    <row r="368" spans="1:10" x14ac:dyDescent="0.2">
      <c r="A368" s="1">
        <v>42309</v>
      </c>
      <c r="B368">
        <v>146039.35999999999</v>
      </c>
      <c r="C368">
        <v>4707330.74</v>
      </c>
      <c r="D368">
        <v>4853370.0999999996</v>
      </c>
      <c r="E368">
        <v>4853374.8908322901</v>
      </c>
      <c r="F368">
        <v>20</v>
      </c>
      <c r="G368">
        <v>2653020.4554452999</v>
      </c>
      <c r="H368">
        <v>1.95216741429869</v>
      </c>
      <c r="I368">
        <v>325765.19175591198</v>
      </c>
      <c r="J368">
        <v>0</v>
      </c>
    </row>
    <row r="369" spans="1:10" x14ac:dyDescent="0.2">
      <c r="A369" s="1">
        <v>42339</v>
      </c>
      <c r="B369">
        <v>153995.17000000001</v>
      </c>
      <c r="C369">
        <v>4461336.4800000004</v>
      </c>
      <c r="D369">
        <v>4615331.6500000004</v>
      </c>
      <c r="E369">
        <v>4615340.26191602</v>
      </c>
      <c r="F369">
        <v>20</v>
      </c>
      <c r="G369">
        <v>2662992.7884186702</v>
      </c>
      <c r="H369">
        <v>1.85539160804709</v>
      </c>
      <c r="I369">
        <v>325554.21000591997</v>
      </c>
      <c r="J369">
        <v>0</v>
      </c>
    </row>
    <row r="370" spans="1:10" x14ac:dyDescent="0.2">
      <c r="A370" s="1">
        <v>42370</v>
      </c>
      <c r="B370">
        <v>172895.35</v>
      </c>
      <c r="C370">
        <v>5216880.5999999996</v>
      </c>
      <c r="D370">
        <v>5389775.9500000002</v>
      </c>
      <c r="E370">
        <v>5389950.2518326901</v>
      </c>
      <c r="F370">
        <v>20</v>
      </c>
      <c r="G370">
        <v>2595659.0126004498</v>
      </c>
      <c r="H370">
        <v>2.1983409352957</v>
      </c>
      <c r="I370">
        <v>316193.209636121</v>
      </c>
      <c r="J370">
        <v>0</v>
      </c>
    </row>
    <row r="371" spans="1:10" x14ac:dyDescent="0.2">
      <c r="A371" s="1">
        <v>42401</v>
      </c>
      <c r="B371">
        <v>136136.19</v>
      </c>
      <c r="C371">
        <v>4133479.86</v>
      </c>
      <c r="D371">
        <v>4269616.05</v>
      </c>
      <c r="E371">
        <v>4269613.2795760604</v>
      </c>
      <c r="F371">
        <v>20</v>
      </c>
      <c r="G371">
        <v>2404903.12819289</v>
      </c>
      <c r="H371">
        <v>1.8954973486370801</v>
      </c>
      <c r="I371">
        <v>288874.2236426</v>
      </c>
      <c r="J371">
        <v>0</v>
      </c>
    </row>
    <row r="372" spans="1:10" x14ac:dyDescent="0.2">
      <c r="A372" s="1">
        <v>42430</v>
      </c>
      <c r="B372">
        <v>45291.13</v>
      </c>
      <c r="C372">
        <v>3615486.84</v>
      </c>
      <c r="D372">
        <v>3660777.97</v>
      </c>
      <c r="E372">
        <v>3660755.9539105501</v>
      </c>
      <c r="F372">
        <v>20</v>
      </c>
      <c r="G372">
        <v>2501164.0877212998</v>
      </c>
      <c r="H372">
        <v>1.5870920746763599</v>
      </c>
      <c r="I372">
        <v>308821.74717704998</v>
      </c>
      <c r="J372">
        <v>0</v>
      </c>
    </row>
    <row r="373" spans="1:10" x14ac:dyDescent="0.2">
      <c r="A373" s="1">
        <v>42461</v>
      </c>
      <c r="B373">
        <v>114371.81</v>
      </c>
      <c r="C373">
        <v>3901743.16</v>
      </c>
      <c r="D373">
        <v>4016114.97</v>
      </c>
      <c r="E373">
        <v>4016195.8573334198</v>
      </c>
      <c r="F373">
        <v>20</v>
      </c>
      <c r="G373">
        <v>2354096.9744380298</v>
      </c>
      <c r="H373">
        <v>1.83311661422323</v>
      </c>
      <c r="I373">
        <v>299138.41800157301</v>
      </c>
      <c r="J373">
        <v>0</v>
      </c>
    </row>
    <row r="374" spans="1:10" x14ac:dyDescent="0.2">
      <c r="A374" s="1">
        <v>42491</v>
      </c>
      <c r="B374">
        <v>123399.53</v>
      </c>
      <c r="C374">
        <v>4169374.96</v>
      </c>
      <c r="D374">
        <v>4292774.49</v>
      </c>
      <c r="E374">
        <v>4294652.4049291098</v>
      </c>
      <c r="F374">
        <v>20</v>
      </c>
      <c r="G374">
        <v>2513416.4455053001</v>
      </c>
      <c r="H374">
        <v>1.83443747407413</v>
      </c>
      <c r="I374">
        <v>316052.91066000803</v>
      </c>
      <c r="J374">
        <v>0</v>
      </c>
    </row>
    <row r="375" spans="1:10" x14ac:dyDescent="0.2">
      <c r="A375" s="1">
        <v>42522</v>
      </c>
      <c r="B375">
        <v>150256.06</v>
      </c>
      <c r="C375">
        <v>4988694.43</v>
      </c>
      <c r="D375">
        <v>5138950.49</v>
      </c>
      <c r="E375">
        <v>5138942.0603657002</v>
      </c>
      <c r="F375">
        <v>20</v>
      </c>
      <c r="G375">
        <v>2393687.02612196</v>
      </c>
      <c r="H375">
        <v>2.2782320177370701</v>
      </c>
      <c r="I375">
        <v>314432.362987181</v>
      </c>
      <c r="J375">
        <v>0</v>
      </c>
    </row>
    <row r="376" spans="1:10" x14ac:dyDescent="0.2">
      <c r="A376" s="1">
        <v>42552</v>
      </c>
      <c r="B376">
        <v>233267.8</v>
      </c>
      <c r="C376">
        <v>6141061.5599999996</v>
      </c>
      <c r="D376">
        <v>6374329.3600000003</v>
      </c>
      <c r="E376">
        <v>6374339.8959983597</v>
      </c>
      <c r="F376">
        <v>20</v>
      </c>
      <c r="G376">
        <v>2423122.7382212002</v>
      </c>
      <c r="H376">
        <v>2.7139905400037798</v>
      </c>
      <c r="I376">
        <v>201992.29280205199</v>
      </c>
      <c r="J376">
        <v>0</v>
      </c>
    </row>
    <row r="377" spans="1:10" x14ac:dyDescent="0.2">
      <c r="A377" s="1">
        <v>42583</v>
      </c>
      <c r="B377">
        <v>63403.45</v>
      </c>
      <c r="C377">
        <v>5780177.9199999999</v>
      </c>
      <c r="D377">
        <v>5843581.3700000001</v>
      </c>
      <c r="E377">
        <v>5843584.9525689296</v>
      </c>
      <c r="F377">
        <v>20</v>
      </c>
      <c r="G377">
        <v>2295513.9773722398</v>
      </c>
      <c r="H377">
        <v>2.63467061053024</v>
      </c>
      <c r="I377">
        <v>204338.25967509899</v>
      </c>
      <c r="J377">
        <v>0</v>
      </c>
    </row>
    <row r="378" spans="1:10" x14ac:dyDescent="0.2">
      <c r="A378" s="1">
        <v>42614</v>
      </c>
      <c r="B378">
        <v>419417.79</v>
      </c>
      <c r="C378">
        <v>5745729.75</v>
      </c>
      <c r="D378">
        <v>6165147.54</v>
      </c>
      <c r="E378">
        <v>6165187.0651326897</v>
      </c>
      <c r="F378">
        <v>20</v>
      </c>
      <c r="G378">
        <v>2239326.9426642</v>
      </c>
      <c r="H378">
        <v>2.84321531902249</v>
      </c>
      <c r="I378">
        <v>201701.60254995601</v>
      </c>
      <c r="J378">
        <v>0</v>
      </c>
    </row>
    <row r="379" spans="1:10" x14ac:dyDescent="0.2">
      <c r="A379" s="1">
        <v>42644</v>
      </c>
      <c r="B379">
        <v>237520.95</v>
      </c>
      <c r="C379">
        <v>5878318.3799999999</v>
      </c>
      <c r="D379">
        <v>6115839.3300000001</v>
      </c>
      <c r="E379">
        <v>6116029.8379260898</v>
      </c>
      <c r="F379">
        <v>20</v>
      </c>
      <c r="G379">
        <v>2197609.6370426798</v>
      </c>
      <c r="H379">
        <v>2.8728693088866901</v>
      </c>
      <c r="I379">
        <v>197415.44124746599</v>
      </c>
      <c r="J379">
        <v>0</v>
      </c>
    </row>
    <row r="380" spans="1:10" x14ac:dyDescent="0.2">
      <c r="A380" s="1">
        <v>42675</v>
      </c>
      <c r="B380">
        <v>214019.6</v>
      </c>
      <c r="C380">
        <v>4820579.66</v>
      </c>
      <c r="D380">
        <v>5034599.26</v>
      </c>
      <c r="E380">
        <v>5034601.5942018302</v>
      </c>
      <c r="F380">
        <v>20</v>
      </c>
      <c r="G380">
        <v>2124859.4222615999</v>
      </c>
      <c r="H380">
        <v>2.4590878915514902</v>
      </c>
      <c r="I380">
        <v>190614.48233078499</v>
      </c>
      <c r="J380">
        <v>0</v>
      </c>
    </row>
    <row r="381" spans="1:10" x14ac:dyDescent="0.2">
      <c r="A381" s="1">
        <v>42705</v>
      </c>
      <c r="B381">
        <v>205010.2</v>
      </c>
      <c r="C381">
        <v>6809381.04</v>
      </c>
      <c r="D381">
        <v>7014391.2400000002</v>
      </c>
      <c r="E381">
        <v>7014384.7993722102</v>
      </c>
      <c r="F381">
        <v>20</v>
      </c>
      <c r="G381">
        <v>2128786.52064216</v>
      </c>
      <c r="H381">
        <v>3.3854989105720099</v>
      </c>
      <c r="I381">
        <v>192619.647102205</v>
      </c>
      <c r="J381">
        <v>0</v>
      </c>
    </row>
    <row r="382" spans="1:10" x14ac:dyDescent="0.2">
      <c r="A382" s="1">
        <v>42736</v>
      </c>
      <c r="B382">
        <v>144589.49</v>
      </c>
      <c r="C382">
        <v>7009990.1100000003</v>
      </c>
      <c r="D382">
        <v>7154579.5999999996</v>
      </c>
      <c r="E382">
        <v>7154572.0885866601</v>
      </c>
      <c r="F382">
        <v>20</v>
      </c>
      <c r="G382">
        <v>2104279.6087225401</v>
      </c>
      <c r="H382">
        <v>3.4906346214189399</v>
      </c>
      <c r="I382">
        <v>190699.16676615199</v>
      </c>
      <c r="J382">
        <v>0</v>
      </c>
    </row>
    <row r="383" spans="1:10" x14ac:dyDescent="0.2">
      <c r="A383" s="1">
        <v>42767</v>
      </c>
      <c r="B383">
        <v>133088.35999999999</v>
      </c>
      <c r="C383">
        <v>5234165.8099999996</v>
      </c>
      <c r="D383">
        <v>5367254.17</v>
      </c>
      <c r="E383">
        <v>5367196.8655304499</v>
      </c>
      <c r="F383">
        <v>20</v>
      </c>
      <c r="G383">
        <v>1913650.9600861401</v>
      </c>
      <c r="H383">
        <v>2.8935239364793102</v>
      </c>
      <c r="I383">
        <v>169997.993545417</v>
      </c>
      <c r="J383">
        <v>0</v>
      </c>
    </row>
    <row r="384" spans="1:10" x14ac:dyDescent="0.2">
      <c r="A384" s="1">
        <v>42795</v>
      </c>
      <c r="B384">
        <v>115270.7</v>
      </c>
      <c r="C384">
        <v>5287176.0599999996</v>
      </c>
      <c r="D384">
        <v>5402446.7599999998</v>
      </c>
      <c r="E384">
        <v>5402445.96404514</v>
      </c>
      <c r="F384">
        <v>20</v>
      </c>
      <c r="G384">
        <v>2019755.6599136</v>
      </c>
      <c r="H384">
        <v>2.76598931892081</v>
      </c>
      <c r="I384">
        <v>184176.61810573799</v>
      </c>
      <c r="J384">
        <v>0</v>
      </c>
    </row>
    <row r="385" spans="1:10" x14ac:dyDescent="0.2">
      <c r="A385" s="1">
        <v>42826</v>
      </c>
      <c r="B385">
        <v>125634.67</v>
      </c>
      <c r="C385">
        <v>5118913.7</v>
      </c>
      <c r="D385">
        <v>5244548.37</v>
      </c>
      <c r="E385">
        <v>5244554.1715288702</v>
      </c>
      <c r="F385">
        <v>20</v>
      </c>
      <c r="G385">
        <v>1700864.7131197001</v>
      </c>
      <c r="H385">
        <v>3.1765797763713102</v>
      </c>
      <c r="I385">
        <v>158378.27851076299</v>
      </c>
      <c r="J385">
        <v>0</v>
      </c>
    </row>
    <row r="386" spans="1:10" x14ac:dyDescent="0.2">
      <c r="A386" s="1">
        <v>42856</v>
      </c>
      <c r="B386">
        <v>126741.32</v>
      </c>
      <c r="C386">
        <v>5900060.2599999998</v>
      </c>
      <c r="D386">
        <v>6026801.5800000001</v>
      </c>
      <c r="E386">
        <v>6026792.8725735797</v>
      </c>
      <c r="F386">
        <v>20</v>
      </c>
      <c r="G386">
        <v>2007994.6094557999</v>
      </c>
      <c r="H386">
        <v>3.0920276127325899</v>
      </c>
      <c r="I386">
        <v>181981.90608194799</v>
      </c>
      <c r="J386">
        <v>0</v>
      </c>
    </row>
    <row r="387" spans="1:10" x14ac:dyDescent="0.2">
      <c r="A387" s="1">
        <v>42887</v>
      </c>
      <c r="B387">
        <v>108812.18</v>
      </c>
      <c r="C387">
        <v>5534560.1100000003</v>
      </c>
      <c r="D387">
        <v>5643372.29</v>
      </c>
      <c r="E387">
        <v>5644288.9260277497</v>
      </c>
      <c r="F387">
        <v>20</v>
      </c>
      <c r="G387">
        <v>1968967.2081832399</v>
      </c>
      <c r="H387">
        <v>2.9591553818513598</v>
      </c>
      <c r="I387">
        <v>182190.98475653</v>
      </c>
      <c r="J387">
        <v>0</v>
      </c>
    </row>
    <row r="388" spans="1:10" x14ac:dyDescent="0.2">
      <c r="A388" s="1">
        <v>42917</v>
      </c>
      <c r="B388">
        <v>89015.28</v>
      </c>
      <c r="C388">
        <v>5381004.3700000001</v>
      </c>
      <c r="D388">
        <v>5470019.6500000004</v>
      </c>
      <c r="E388">
        <v>5470019.10974578</v>
      </c>
      <c r="F388">
        <v>20</v>
      </c>
      <c r="G388">
        <v>1944954.69382126</v>
      </c>
      <c r="H388">
        <v>2.9184010172002801</v>
      </c>
      <c r="I388">
        <v>206138.64711065101</v>
      </c>
      <c r="J388">
        <v>0</v>
      </c>
    </row>
    <row r="389" spans="1:10" x14ac:dyDescent="0.2">
      <c r="A389" s="1">
        <v>42948</v>
      </c>
      <c r="B389">
        <v>72183.429999999993</v>
      </c>
      <c r="C389">
        <v>5021786.8</v>
      </c>
      <c r="D389">
        <v>5093970.2300000004</v>
      </c>
      <c r="E389">
        <v>5093972.5443030503</v>
      </c>
      <c r="F389">
        <v>20</v>
      </c>
      <c r="G389">
        <v>1840798.449609</v>
      </c>
      <c r="H389">
        <v>2.8732047893791499</v>
      </c>
      <c r="I389">
        <v>195018.37739524801</v>
      </c>
      <c r="J389">
        <v>0</v>
      </c>
    </row>
    <row r="390" spans="1:10" x14ac:dyDescent="0.2">
      <c r="A390" s="1">
        <v>42979</v>
      </c>
      <c r="B390">
        <v>69212.55</v>
      </c>
      <c r="C390">
        <v>4848366.67</v>
      </c>
      <c r="D390">
        <v>4917579.22</v>
      </c>
      <c r="E390">
        <v>4917578.2110735998</v>
      </c>
      <c r="F390">
        <v>20</v>
      </c>
      <c r="G390">
        <v>1766036.3128402</v>
      </c>
      <c r="H390">
        <v>2.8911866180854799</v>
      </c>
      <c r="I390">
        <v>188362.343663015</v>
      </c>
      <c r="J390">
        <v>0</v>
      </c>
    </row>
    <row r="391" spans="1:10" x14ac:dyDescent="0.2">
      <c r="A391" s="1">
        <v>43009</v>
      </c>
      <c r="B391">
        <v>71318.19</v>
      </c>
      <c r="C391">
        <v>4788631.68</v>
      </c>
      <c r="D391">
        <v>4859949.87</v>
      </c>
      <c r="E391">
        <v>4859949.8457859904</v>
      </c>
      <c r="F391">
        <v>20</v>
      </c>
      <c r="G391">
        <v>1770596.725237</v>
      </c>
      <c r="H391">
        <v>2.85021353060815</v>
      </c>
      <c r="I391">
        <v>186628.89773499899</v>
      </c>
      <c r="J391">
        <v>0</v>
      </c>
    </row>
    <row r="392" spans="1:10" x14ac:dyDescent="0.2">
      <c r="A392" s="1">
        <v>43040</v>
      </c>
      <c r="B392">
        <v>67831.740000000005</v>
      </c>
      <c r="C392">
        <v>4919676.4400000004</v>
      </c>
      <c r="D392">
        <v>4987508.18</v>
      </c>
      <c r="E392">
        <v>4987509.5645274799</v>
      </c>
      <c r="F392">
        <v>20</v>
      </c>
      <c r="G392">
        <v>1791796.1227102</v>
      </c>
      <c r="H392">
        <v>2.8869020752409802</v>
      </c>
      <c r="I392">
        <v>185230.38053334801</v>
      </c>
      <c r="J392">
        <v>0</v>
      </c>
    </row>
    <row r="393" spans="1:10" x14ac:dyDescent="0.2">
      <c r="A393" s="1">
        <v>43070</v>
      </c>
      <c r="B393">
        <v>77825.73</v>
      </c>
      <c r="C393">
        <v>4689038.26</v>
      </c>
      <c r="D393">
        <v>4766863.99</v>
      </c>
      <c r="E393">
        <v>4766872.8552746195</v>
      </c>
      <c r="F393">
        <v>20</v>
      </c>
      <c r="G393">
        <v>1742706.23000375</v>
      </c>
      <c r="H393">
        <v>2.83901589090318</v>
      </c>
      <c r="I393">
        <v>180697.82488201099</v>
      </c>
      <c r="J393">
        <v>0</v>
      </c>
    </row>
    <row r="394" spans="1:10" x14ac:dyDescent="0.2">
      <c r="A394" s="1">
        <v>43101</v>
      </c>
      <c r="B394">
        <v>56972.18</v>
      </c>
      <c r="C394">
        <v>5669667.3200000003</v>
      </c>
      <c r="D394">
        <v>5726639.5</v>
      </c>
      <c r="E394">
        <v>5726640.1959758196</v>
      </c>
      <c r="F394">
        <v>20</v>
      </c>
      <c r="G394">
        <v>1749781.7671808</v>
      </c>
      <c r="H394">
        <v>3.3716835527906199</v>
      </c>
      <c r="I394">
        <v>173070.20940060201</v>
      </c>
      <c r="J394">
        <v>0</v>
      </c>
    </row>
    <row r="395" spans="1:10" x14ac:dyDescent="0.2">
      <c r="A395" s="1">
        <v>43132</v>
      </c>
      <c r="B395">
        <v>33801.4</v>
      </c>
      <c r="C395">
        <v>4513255.93</v>
      </c>
      <c r="D395">
        <v>4547057.33</v>
      </c>
      <c r="E395">
        <v>4547023.5442428896</v>
      </c>
      <c r="F395">
        <v>20</v>
      </c>
      <c r="G395">
        <v>1598124.4633156999</v>
      </c>
      <c r="H395">
        <v>2.9480728177399702</v>
      </c>
      <c r="I395">
        <v>164363.74542341</v>
      </c>
      <c r="J395">
        <v>0</v>
      </c>
    </row>
    <row r="396" spans="1:10" x14ac:dyDescent="0.2">
      <c r="A396" s="1">
        <v>43160</v>
      </c>
      <c r="B396">
        <v>50285.08</v>
      </c>
      <c r="C396">
        <v>4164778.77</v>
      </c>
      <c r="D396">
        <v>4215063.8499999996</v>
      </c>
      <c r="E396">
        <v>4215721.9319176404</v>
      </c>
      <c r="F396">
        <v>20</v>
      </c>
      <c r="G396">
        <v>1695050.6782468499</v>
      </c>
      <c r="H396">
        <v>2.5905668583373598</v>
      </c>
      <c r="I396">
        <v>175420.17835092399</v>
      </c>
      <c r="J396">
        <v>0</v>
      </c>
    </row>
    <row r="397" spans="1:10" x14ac:dyDescent="0.2">
      <c r="A397" s="1">
        <v>43191</v>
      </c>
      <c r="B397">
        <v>53807.19</v>
      </c>
      <c r="C397">
        <v>3959846.64</v>
      </c>
      <c r="D397">
        <v>4013653.83</v>
      </c>
      <c r="E397">
        <v>4013653.5558830001</v>
      </c>
      <c r="F397">
        <v>20</v>
      </c>
      <c r="G397">
        <v>1569293.21285492</v>
      </c>
      <c r="H397">
        <v>2.6593621702947501</v>
      </c>
      <c r="I397">
        <v>159665.448483707</v>
      </c>
      <c r="J397">
        <v>0</v>
      </c>
    </row>
    <row r="398" spans="1:10" x14ac:dyDescent="0.2">
      <c r="A398" s="1">
        <v>43221</v>
      </c>
      <c r="B398">
        <v>60777.88</v>
      </c>
      <c r="C398">
        <v>4046774.46</v>
      </c>
      <c r="D398">
        <v>4107552.34</v>
      </c>
      <c r="E398">
        <v>4107552.8055280498</v>
      </c>
      <c r="F398">
        <v>20</v>
      </c>
      <c r="G398">
        <v>1553850.72399891</v>
      </c>
      <c r="H398">
        <v>2.7456746368723102</v>
      </c>
      <c r="I398">
        <v>158815.71684144699</v>
      </c>
      <c r="J398">
        <v>0</v>
      </c>
    </row>
    <row r="399" spans="1:10" x14ac:dyDescent="0.2">
      <c r="A399" s="1">
        <v>43252</v>
      </c>
      <c r="B399">
        <v>54515.34</v>
      </c>
      <c r="C399">
        <v>4350863.16</v>
      </c>
      <c r="D399">
        <v>4405378.5</v>
      </c>
      <c r="E399">
        <v>4405378.2144219903</v>
      </c>
      <c r="F399">
        <v>20</v>
      </c>
      <c r="G399">
        <v>1597470.5831021599</v>
      </c>
      <c r="H399">
        <v>2.8758516124251199</v>
      </c>
      <c r="I399">
        <v>188710.13779405999</v>
      </c>
      <c r="J399">
        <v>0</v>
      </c>
    </row>
    <row r="400" spans="1:10" x14ac:dyDescent="0.2">
      <c r="A400" s="1">
        <v>43282</v>
      </c>
      <c r="B400">
        <v>48388.480000000003</v>
      </c>
      <c r="C400">
        <v>4711087.68</v>
      </c>
      <c r="D400">
        <v>4759476.16</v>
      </c>
      <c r="E400">
        <v>4759476.0045828102</v>
      </c>
      <c r="F400">
        <v>20</v>
      </c>
      <c r="G400">
        <v>1733655.9299953801</v>
      </c>
      <c r="H400">
        <v>2.85551348005376</v>
      </c>
      <c r="I400">
        <v>191001.873294163</v>
      </c>
      <c r="J400">
        <v>0</v>
      </c>
    </row>
    <row r="401" spans="1:10" x14ac:dyDescent="0.2">
      <c r="A401" s="1">
        <v>43313</v>
      </c>
      <c r="B401">
        <v>41965.62</v>
      </c>
      <c r="C401">
        <v>4613578.49</v>
      </c>
      <c r="D401">
        <v>4655544.1100000003</v>
      </c>
      <c r="E401">
        <v>4655575.7154082302</v>
      </c>
      <c r="F401">
        <v>20</v>
      </c>
      <c r="G401">
        <v>1672803.21447817</v>
      </c>
      <c r="H401">
        <v>2.8981949271499299</v>
      </c>
      <c r="I401">
        <v>192534.074912529</v>
      </c>
      <c r="J401">
        <v>0</v>
      </c>
    </row>
    <row r="402" spans="1:10" x14ac:dyDescent="0.2">
      <c r="A402" s="1">
        <v>43344</v>
      </c>
      <c r="B402">
        <v>46864.67</v>
      </c>
      <c r="C402">
        <v>4572021.13</v>
      </c>
      <c r="D402">
        <v>4618885.8</v>
      </c>
      <c r="E402">
        <v>4618884.42588099</v>
      </c>
      <c r="F402">
        <v>20</v>
      </c>
      <c r="G402">
        <v>1639332.6043729</v>
      </c>
      <c r="H402">
        <v>2.92768946072654</v>
      </c>
      <c r="I402">
        <v>180572.362566967</v>
      </c>
      <c r="J402">
        <v>0</v>
      </c>
    </row>
    <row r="403" spans="1:10" x14ac:dyDescent="0.2">
      <c r="A403" s="1">
        <v>43374</v>
      </c>
      <c r="B403">
        <v>60349.66</v>
      </c>
      <c r="C403">
        <v>5152920.3600000003</v>
      </c>
      <c r="D403">
        <v>5213270.0199999996</v>
      </c>
      <c r="E403">
        <v>5213269.2009441499</v>
      </c>
      <c r="F403">
        <v>20</v>
      </c>
      <c r="G403">
        <v>1772361.31258228</v>
      </c>
      <c r="H403">
        <v>3.0499306452847601</v>
      </c>
      <c r="I403">
        <v>192309.88081769299</v>
      </c>
      <c r="J403">
        <v>0</v>
      </c>
    </row>
    <row r="404" spans="1:10" x14ac:dyDescent="0.2">
      <c r="A404" s="1">
        <v>43405</v>
      </c>
      <c r="B404">
        <v>45804.26</v>
      </c>
      <c r="C404">
        <v>6062783.6200000001</v>
      </c>
      <c r="D404">
        <v>6108587.8799999999</v>
      </c>
      <c r="E404">
        <v>6108601.7553262999</v>
      </c>
      <c r="F404">
        <v>20</v>
      </c>
      <c r="G404">
        <v>1770388.0138145699</v>
      </c>
      <c r="H404">
        <v>3.57079436297682</v>
      </c>
      <c r="I404">
        <v>213089.784684504</v>
      </c>
      <c r="J404">
        <v>0</v>
      </c>
    </row>
    <row r="405" spans="1:10" x14ac:dyDescent="0.2">
      <c r="A405" s="1">
        <v>43435</v>
      </c>
      <c r="B405">
        <v>35513.760000000002</v>
      </c>
      <c r="C405">
        <v>7187904.29</v>
      </c>
      <c r="D405">
        <v>7223418.0499999998</v>
      </c>
      <c r="E405">
        <v>7223418.8590120403</v>
      </c>
      <c r="F405">
        <v>20</v>
      </c>
      <c r="G405">
        <v>1831915.1338097299</v>
      </c>
      <c r="H405">
        <v>4.0570189204078098</v>
      </c>
      <c r="I405">
        <v>208695.49943546799</v>
      </c>
      <c r="J405">
        <v>0</v>
      </c>
    </row>
    <row r="406" spans="1:10" x14ac:dyDescent="0.2">
      <c r="A406" s="1">
        <v>43466</v>
      </c>
      <c r="B406">
        <v>26123.29</v>
      </c>
      <c r="C406">
        <v>5719862.54</v>
      </c>
      <c r="D406">
        <v>5745985.8300000001</v>
      </c>
      <c r="E406">
        <v>5745986.1524851704</v>
      </c>
      <c r="F406">
        <v>20</v>
      </c>
      <c r="G406">
        <v>1863716.6964477</v>
      </c>
      <c r="H406">
        <v>3.1940077920975001</v>
      </c>
      <c r="I406">
        <v>206739.49823101301</v>
      </c>
      <c r="J406">
        <v>0</v>
      </c>
    </row>
    <row r="407" spans="1:10" x14ac:dyDescent="0.2">
      <c r="A407" s="1">
        <v>43497</v>
      </c>
      <c r="B407">
        <v>20367.02</v>
      </c>
      <c r="C407">
        <v>4498661.42</v>
      </c>
      <c r="D407">
        <v>4519028.4400000004</v>
      </c>
      <c r="E407">
        <v>4519031.1537852501</v>
      </c>
      <c r="F407">
        <v>20</v>
      </c>
      <c r="G407">
        <v>1738787.8812440501</v>
      </c>
      <c r="H407">
        <v>2.7086904445637399</v>
      </c>
      <c r="I407">
        <v>190806.96526375701</v>
      </c>
      <c r="J407">
        <v>0</v>
      </c>
    </row>
    <row r="408" spans="1:10" x14ac:dyDescent="0.2">
      <c r="A408" s="1">
        <v>43525</v>
      </c>
      <c r="B408">
        <v>21513.37</v>
      </c>
      <c r="C408">
        <v>4896003.18</v>
      </c>
      <c r="D408">
        <v>4917516.55</v>
      </c>
      <c r="E408">
        <v>4917717.14888338</v>
      </c>
      <c r="F408">
        <v>20</v>
      </c>
      <c r="G408">
        <v>1862197.36502263</v>
      </c>
      <c r="H408">
        <v>2.7515022197052499</v>
      </c>
      <c r="I408">
        <v>206123.034505666</v>
      </c>
      <c r="J408">
        <v>0</v>
      </c>
    </row>
    <row r="409" spans="1:10" x14ac:dyDescent="0.2">
      <c r="A409" s="1">
        <v>43556</v>
      </c>
      <c r="B409">
        <v>17380.009999999998</v>
      </c>
      <c r="C409">
        <v>3982902.1</v>
      </c>
      <c r="D409">
        <v>4000282.11</v>
      </c>
      <c r="E409">
        <v>4000278.5539743998</v>
      </c>
      <c r="F409">
        <v>20</v>
      </c>
      <c r="G409">
        <v>1658126.9982290801</v>
      </c>
      <c r="H409">
        <v>2.5237350508994201</v>
      </c>
      <c r="I409">
        <v>184394.670298982</v>
      </c>
      <c r="J409">
        <v>0</v>
      </c>
    </row>
    <row r="410" spans="1:10" x14ac:dyDescent="0.2">
      <c r="A410" s="1">
        <v>43586</v>
      </c>
      <c r="B410">
        <v>13998.11</v>
      </c>
      <c r="C410">
        <v>3848617.3</v>
      </c>
      <c r="D410">
        <v>3862615.41</v>
      </c>
      <c r="E410">
        <v>3862616.2281439002</v>
      </c>
      <c r="F410">
        <v>20</v>
      </c>
      <c r="G410">
        <v>1657919.73446162</v>
      </c>
      <c r="H410">
        <v>2.4405662656987301</v>
      </c>
      <c r="I410">
        <v>183646.74701934101</v>
      </c>
      <c r="J410">
        <v>0</v>
      </c>
    </row>
    <row r="411" spans="1:10" x14ac:dyDescent="0.2">
      <c r="A411" s="1">
        <v>43617</v>
      </c>
      <c r="B411">
        <v>15917.93</v>
      </c>
      <c r="C411">
        <v>3480280.81</v>
      </c>
      <c r="D411">
        <v>3496198.74</v>
      </c>
      <c r="E411">
        <v>3496192.9496454098</v>
      </c>
      <c r="F411">
        <v>20</v>
      </c>
      <c r="G411">
        <v>1622002.3520638</v>
      </c>
      <c r="H411">
        <v>2.2634602193346902</v>
      </c>
      <c r="I411">
        <v>175144.849918322</v>
      </c>
      <c r="J411">
        <v>0</v>
      </c>
    </row>
    <row r="412" spans="1:10" x14ac:dyDescent="0.2">
      <c r="A412" s="1">
        <v>43647</v>
      </c>
      <c r="B412">
        <v>16249.18</v>
      </c>
      <c r="C412">
        <v>2908746.43</v>
      </c>
      <c r="D412">
        <v>2924995.61</v>
      </c>
      <c r="E412">
        <v>2924991.25012933</v>
      </c>
      <c r="F412">
        <v>20</v>
      </c>
      <c r="G412">
        <v>1455853.9136743001</v>
      </c>
      <c r="H412">
        <v>2.11455226356696</v>
      </c>
      <c r="I412">
        <v>153487.93845349399</v>
      </c>
      <c r="J412">
        <v>0</v>
      </c>
    </row>
    <row r="413" spans="1:10" x14ac:dyDescent="0.2">
      <c r="A413" s="1">
        <v>43678</v>
      </c>
      <c r="B413">
        <v>17447.939999999999</v>
      </c>
      <c r="C413">
        <v>3168190.14</v>
      </c>
      <c r="D413">
        <v>3185638.08</v>
      </c>
      <c r="E413">
        <v>3185615.1849130001</v>
      </c>
      <c r="F413">
        <v>20</v>
      </c>
      <c r="G413">
        <v>1697686.28719654</v>
      </c>
      <c r="H413">
        <v>1.97417909480386</v>
      </c>
      <c r="I413">
        <v>165921.59280559499</v>
      </c>
      <c r="J413">
        <v>0</v>
      </c>
    </row>
    <row r="414" spans="1:10" x14ac:dyDescent="0.2">
      <c r="A414" s="1">
        <v>43709</v>
      </c>
      <c r="B414">
        <v>17648.73</v>
      </c>
      <c r="C414">
        <v>3489979.48</v>
      </c>
      <c r="D414">
        <v>3507628.21</v>
      </c>
      <c r="E414">
        <v>3507624.8473029998</v>
      </c>
      <c r="F414">
        <v>20</v>
      </c>
      <c r="G414">
        <v>1630069.4116623199</v>
      </c>
      <c r="H414">
        <v>2.2506986987675002</v>
      </c>
      <c r="I414">
        <v>161170.25642609299</v>
      </c>
      <c r="J414">
        <v>0</v>
      </c>
    </row>
    <row r="415" spans="1:10" x14ac:dyDescent="0.2">
      <c r="A415" s="1">
        <v>43739</v>
      </c>
      <c r="B415">
        <v>15897.37</v>
      </c>
      <c r="C415">
        <v>3405202.37</v>
      </c>
      <c r="D415">
        <v>3421099.74</v>
      </c>
      <c r="E415">
        <v>3421098.7326981099</v>
      </c>
      <c r="F415">
        <v>20</v>
      </c>
      <c r="G415">
        <v>1660327.5349527199</v>
      </c>
      <c r="H415">
        <v>2.1604080417956202</v>
      </c>
      <c r="I415">
        <v>165886.22582844499</v>
      </c>
      <c r="J415">
        <v>0</v>
      </c>
    </row>
    <row r="416" spans="1:10" x14ac:dyDescent="0.2">
      <c r="A416" s="1"/>
      <c r="D416"/>
      <c r="G416"/>
    </row>
    <row r="417" spans="1:26" x14ac:dyDescent="0.2">
      <c r="D417" s="27">
        <f>SUM(D226:D416)</f>
        <v>2837271350.9099989</v>
      </c>
      <c r="F417" s="22"/>
      <c r="G417" s="60">
        <f>SUM(G226:G416)</f>
        <v>582709811.64167774</v>
      </c>
    </row>
    <row r="418" spans="1:26" x14ac:dyDescent="0.2">
      <c r="D418" s="27">
        <f>Z227+Z228+Z229+Z230+Z231+Z232+Z233+Z234+Z235+Z236+Z237+Z238+Z239+Z240+Z241+Z242</f>
        <v>2837271350.9099998</v>
      </c>
      <c r="G418" s="60">
        <f>+Z247+Z248+Z249+Z250+Z251+Z252+Z253+Z254+Z255+Z256+Z257+Z258+Z259+Z260+Z261+Z262</f>
        <v>582709811.64167786</v>
      </c>
    </row>
    <row r="419" spans="1:26" ht="15.75" x14ac:dyDescent="0.25">
      <c r="A419" s="28" t="s">
        <v>2</v>
      </c>
    </row>
    <row r="420" spans="1:26" x14ac:dyDescent="0.2">
      <c r="M420" s="10" t="s">
        <v>49</v>
      </c>
    </row>
    <row r="421" spans="1:26" x14ac:dyDescent="0.2">
      <c r="A421" s="13" t="s">
        <v>38</v>
      </c>
      <c r="B421" s="13" t="s">
        <v>39</v>
      </c>
      <c r="C421" s="13" t="s">
        <v>40</v>
      </c>
      <c r="D421" s="65" t="s">
        <v>5</v>
      </c>
      <c r="E421" s="13" t="s">
        <v>41</v>
      </c>
      <c r="F421" s="13" t="s">
        <v>42</v>
      </c>
      <c r="G421" s="61" t="s">
        <v>43</v>
      </c>
      <c r="H421" s="13" t="s">
        <v>44</v>
      </c>
      <c r="I421" s="13" t="s">
        <v>45</v>
      </c>
      <c r="J421" s="13" t="s">
        <v>46</v>
      </c>
    </row>
    <row r="422" spans="1:26" x14ac:dyDescent="0.2">
      <c r="A422" s="1">
        <v>37987</v>
      </c>
      <c r="B422">
        <v>2394.5300000000002</v>
      </c>
      <c r="C422">
        <v>1295243.95</v>
      </c>
      <c r="D422" s="27">
        <v>1297638.48</v>
      </c>
      <c r="E422">
        <v>1297298.39611493</v>
      </c>
      <c r="F422">
        <v>50</v>
      </c>
      <c r="G422" s="60">
        <v>202396.636995676</v>
      </c>
      <c r="H422">
        <v>6.4126850112469</v>
      </c>
      <c r="I422">
        <v>607.48427401599997</v>
      </c>
      <c r="J422">
        <v>0</v>
      </c>
      <c r="N422" s="9" t="s">
        <v>21</v>
      </c>
      <c r="O422" s="9" t="s">
        <v>22</v>
      </c>
      <c r="P422" s="9" t="s">
        <v>23</v>
      </c>
      <c r="Q422" s="9" t="s">
        <v>24</v>
      </c>
      <c r="R422" s="9" t="s">
        <v>25</v>
      </c>
      <c r="S422" s="9" t="s">
        <v>26</v>
      </c>
      <c r="T422" s="9" t="s">
        <v>27</v>
      </c>
      <c r="U422" s="9" t="s">
        <v>28</v>
      </c>
      <c r="V422" s="9" t="s">
        <v>29</v>
      </c>
      <c r="W422" s="9" t="s">
        <v>30</v>
      </c>
      <c r="X422" s="9" t="s">
        <v>31</v>
      </c>
      <c r="Y422" s="9" t="s">
        <v>32</v>
      </c>
    </row>
    <row r="423" spans="1:26" x14ac:dyDescent="0.2">
      <c r="A423" s="1">
        <v>38018</v>
      </c>
      <c r="B423">
        <v>3894.2</v>
      </c>
      <c r="C423">
        <v>1108562.83</v>
      </c>
      <c r="D423" s="27">
        <v>1112457.03</v>
      </c>
      <c r="E423">
        <v>1113346.5206490599</v>
      </c>
      <c r="F423">
        <v>50</v>
      </c>
      <c r="G423" s="60">
        <v>207869.61792387001</v>
      </c>
      <c r="H423">
        <v>5.35886647309185</v>
      </c>
      <c r="I423">
        <v>599.00561757699995</v>
      </c>
      <c r="J423">
        <v>0</v>
      </c>
      <c r="M423">
        <v>2004</v>
      </c>
      <c r="N423">
        <v>1297638.48</v>
      </c>
      <c r="O423">
        <v>1112457.03</v>
      </c>
      <c r="P423">
        <v>1124707.47</v>
      </c>
      <c r="Q423">
        <v>1123631.6100000001</v>
      </c>
      <c r="R423">
        <v>1254603.46</v>
      </c>
      <c r="S423">
        <v>1210573.1100000001</v>
      </c>
      <c r="T423">
        <v>1309700.83</v>
      </c>
      <c r="U423">
        <v>1325793.3600000001</v>
      </c>
      <c r="V423">
        <v>1130468.6499999999</v>
      </c>
      <c r="W423">
        <v>1421334.91</v>
      </c>
      <c r="X423">
        <v>1388108.66</v>
      </c>
      <c r="Y423">
        <v>1139523.23</v>
      </c>
      <c r="Z423" s="27">
        <f t="shared" ref="Z423:Z433" si="6">SUM(N423:Y423)</f>
        <v>14838540.800000001</v>
      </c>
    </row>
    <row r="424" spans="1:26" x14ac:dyDescent="0.2">
      <c r="A424" s="1">
        <v>38047</v>
      </c>
      <c r="B424">
        <v>-1364.14</v>
      </c>
      <c r="C424">
        <v>1126071.6100000001</v>
      </c>
      <c r="D424" s="27">
        <v>1124707.47</v>
      </c>
      <c r="E424">
        <v>1124611.8895984299</v>
      </c>
      <c r="F424">
        <v>50</v>
      </c>
      <c r="G424" s="60">
        <v>117553.055439106</v>
      </c>
      <c r="H424">
        <v>9.57068063821397</v>
      </c>
      <c r="I424">
        <v>450.86205550800003</v>
      </c>
      <c r="J424">
        <v>0</v>
      </c>
      <c r="M424">
        <v>2005</v>
      </c>
      <c r="N424">
        <v>987927.33</v>
      </c>
      <c r="O424">
        <v>911752.17</v>
      </c>
      <c r="P424">
        <v>1141508.8</v>
      </c>
      <c r="Q424">
        <v>1070490.58</v>
      </c>
      <c r="R424">
        <v>994797.17</v>
      </c>
      <c r="S424">
        <v>979611.51</v>
      </c>
      <c r="T424">
        <v>1057589.3600000001</v>
      </c>
      <c r="U424">
        <v>1111822.3899999999</v>
      </c>
      <c r="V424">
        <v>367970.38</v>
      </c>
      <c r="W424">
        <v>341114.27</v>
      </c>
      <c r="X424">
        <v>536586.6</v>
      </c>
      <c r="Y424">
        <v>963070.66</v>
      </c>
      <c r="Z424" s="27">
        <f t="shared" si="6"/>
        <v>10464241.219999999</v>
      </c>
    </row>
    <row r="425" spans="1:26" x14ac:dyDescent="0.2">
      <c r="A425" s="1">
        <v>38078</v>
      </c>
      <c r="B425">
        <v>89308.97</v>
      </c>
      <c r="C425">
        <v>1034322.64</v>
      </c>
      <c r="D425" s="27">
        <v>1123631.6100000001</v>
      </c>
      <c r="E425">
        <v>1124081.0682401101</v>
      </c>
      <c r="F425">
        <v>50</v>
      </c>
      <c r="G425" s="60">
        <v>187504.629687554</v>
      </c>
      <c r="H425">
        <v>5.9960214917486399</v>
      </c>
      <c r="I425">
        <v>200.72116883499999</v>
      </c>
      <c r="J425">
        <v>0</v>
      </c>
      <c r="M425">
        <v>2006</v>
      </c>
      <c r="N425">
        <v>905461.43</v>
      </c>
      <c r="O425">
        <v>726668.16</v>
      </c>
      <c r="P425">
        <v>843111.23</v>
      </c>
      <c r="Q425">
        <v>891182.97</v>
      </c>
      <c r="R425">
        <v>1056011.52</v>
      </c>
      <c r="S425">
        <v>1371316.34</v>
      </c>
      <c r="T425">
        <v>1674534.82</v>
      </c>
      <c r="U425">
        <v>1561055.42</v>
      </c>
      <c r="V425">
        <v>1359323.88</v>
      </c>
      <c r="W425">
        <v>1286966.21</v>
      </c>
      <c r="X425">
        <v>1218890.06</v>
      </c>
      <c r="Y425">
        <v>1171698.8600000001</v>
      </c>
      <c r="Z425" s="27">
        <f t="shared" si="6"/>
        <v>14066220.9</v>
      </c>
    </row>
    <row r="426" spans="1:26" x14ac:dyDescent="0.2">
      <c r="A426" s="1">
        <v>38108</v>
      </c>
      <c r="B426">
        <v>7596.17</v>
      </c>
      <c r="C426">
        <v>1247007.29</v>
      </c>
      <c r="D426" s="27">
        <v>1254603.46</v>
      </c>
      <c r="E426">
        <v>1254603.4495715301</v>
      </c>
      <c r="F426">
        <v>50</v>
      </c>
      <c r="G426" s="60">
        <v>196468.560773203</v>
      </c>
      <c r="H426">
        <v>6.3868998419537499</v>
      </c>
      <c r="I426">
        <v>221.57017971900001</v>
      </c>
      <c r="J426">
        <v>0</v>
      </c>
      <c r="M426">
        <v>2007</v>
      </c>
      <c r="N426">
        <v>1143074.33</v>
      </c>
      <c r="O426">
        <v>1197717.31</v>
      </c>
      <c r="P426">
        <v>1430511.74</v>
      </c>
      <c r="Q426">
        <v>1219678.43</v>
      </c>
      <c r="R426">
        <v>1383533.4</v>
      </c>
      <c r="S426">
        <v>1414467.14</v>
      </c>
      <c r="T426">
        <v>1498284.04</v>
      </c>
      <c r="U426">
        <v>1234923.1100000001</v>
      </c>
      <c r="V426">
        <v>1661120.16</v>
      </c>
      <c r="W426">
        <v>2031002.01</v>
      </c>
      <c r="X426">
        <v>2411930.35</v>
      </c>
      <c r="Y426">
        <v>2354820.6800000002</v>
      </c>
      <c r="Z426" s="27">
        <f t="shared" si="6"/>
        <v>18981062.699999999</v>
      </c>
    </row>
    <row r="427" spans="1:26" x14ac:dyDescent="0.2">
      <c r="A427" s="1">
        <v>38139</v>
      </c>
      <c r="B427">
        <v>5734.81</v>
      </c>
      <c r="C427">
        <v>1204838.3</v>
      </c>
      <c r="D427" s="27">
        <v>1210573.1100000001</v>
      </c>
      <c r="E427">
        <v>1198508.82964906</v>
      </c>
      <c r="F427">
        <v>50</v>
      </c>
      <c r="G427" s="60">
        <v>199993.91430075801</v>
      </c>
      <c r="H427">
        <v>5.9933712579757499</v>
      </c>
      <c r="I427">
        <v>128.94809116100001</v>
      </c>
      <c r="J427">
        <v>0</v>
      </c>
      <c r="M427">
        <v>2008</v>
      </c>
      <c r="N427">
        <v>2430454.83</v>
      </c>
      <c r="O427">
        <v>1938790.52</v>
      </c>
      <c r="P427">
        <v>2328769.7200000002</v>
      </c>
      <c r="Q427">
        <v>2808734.32</v>
      </c>
      <c r="R427">
        <v>3326555.61</v>
      </c>
      <c r="S427">
        <v>3522688.97</v>
      </c>
      <c r="T427">
        <v>6529060.5300000003</v>
      </c>
      <c r="U427">
        <v>4405816.8</v>
      </c>
      <c r="V427">
        <v>795154.97</v>
      </c>
      <c r="W427">
        <v>1702173.01</v>
      </c>
      <c r="X427">
        <v>1773050.64</v>
      </c>
      <c r="Y427">
        <v>624699.32999999996</v>
      </c>
      <c r="Z427" s="27">
        <f t="shared" si="6"/>
        <v>32185949.25</v>
      </c>
    </row>
    <row r="428" spans="1:26" x14ac:dyDescent="0.2">
      <c r="A428" s="1">
        <v>38169</v>
      </c>
      <c r="B428">
        <v>3512.42</v>
      </c>
      <c r="C428">
        <v>1306188.4099999999</v>
      </c>
      <c r="D428" s="27">
        <v>1309700.83</v>
      </c>
      <c r="E428">
        <v>1309599.46048348</v>
      </c>
      <c r="F428">
        <v>50</v>
      </c>
      <c r="G428" s="60">
        <v>163648.10220884599</v>
      </c>
      <c r="H428">
        <v>8.0048388886218298</v>
      </c>
      <c r="I428">
        <v>377.23212704700001</v>
      </c>
      <c r="J428">
        <v>0</v>
      </c>
      <c r="M428">
        <v>2009</v>
      </c>
      <c r="N428">
        <v>853528.4</v>
      </c>
      <c r="O428">
        <v>840169.76</v>
      </c>
      <c r="P428">
        <v>864216.37</v>
      </c>
      <c r="Q428">
        <v>849325.84</v>
      </c>
      <c r="R428">
        <v>1064037.4099999999</v>
      </c>
      <c r="S428">
        <v>1167907.21</v>
      </c>
      <c r="T428">
        <v>1093763.8600000001</v>
      </c>
      <c r="U428">
        <v>1530177.48</v>
      </c>
      <c r="V428">
        <v>1433915.39</v>
      </c>
      <c r="W428">
        <v>1744650.41</v>
      </c>
      <c r="X428">
        <v>1720331.25</v>
      </c>
      <c r="Y428">
        <v>1727998.35</v>
      </c>
      <c r="Z428" s="27">
        <f t="shared" si="6"/>
        <v>14890021.73</v>
      </c>
    </row>
    <row r="429" spans="1:26" x14ac:dyDescent="0.2">
      <c r="A429" s="1">
        <v>38200</v>
      </c>
      <c r="B429">
        <v>3555.15</v>
      </c>
      <c r="C429">
        <v>1322238.21</v>
      </c>
      <c r="D429" s="27">
        <v>1325793.3600000001</v>
      </c>
      <c r="E429">
        <v>1330300.1112029401</v>
      </c>
      <c r="F429">
        <v>50</v>
      </c>
      <c r="G429" s="60">
        <v>192419.05906979099</v>
      </c>
      <c r="H429">
        <v>6.9315528034888896</v>
      </c>
      <c r="I429">
        <v>3462.757136966</v>
      </c>
      <c r="J429">
        <v>0</v>
      </c>
      <c r="M429">
        <v>2010</v>
      </c>
      <c r="N429">
        <v>1750371.96</v>
      </c>
      <c r="O429">
        <v>1794224.1</v>
      </c>
      <c r="P429">
        <v>1153023.25</v>
      </c>
      <c r="Q429">
        <v>1256191.3999999999</v>
      </c>
      <c r="R429">
        <v>1838805.1</v>
      </c>
      <c r="S429">
        <v>1421813.15</v>
      </c>
      <c r="T429">
        <v>1898558.3</v>
      </c>
      <c r="U429">
        <v>2061781.23</v>
      </c>
      <c r="V429">
        <v>2167237.31</v>
      </c>
      <c r="W429">
        <v>2823279.95</v>
      </c>
      <c r="X429">
        <v>1994963.82</v>
      </c>
      <c r="Y429">
        <v>2383123.06</v>
      </c>
      <c r="Z429" s="27">
        <f t="shared" si="6"/>
        <v>22543372.630000003</v>
      </c>
    </row>
    <row r="430" spans="1:26" x14ac:dyDescent="0.2">
      <c r="A430" s="1">
        <v>38231</v>
      </c>
      <c r="B430">
        <v>2968.99</v>
      </c>
      <c r="C430">
        <v>1127499.6599999999</v>
      </c>
      <c r="D430" s="27">
        <v>1130468.6499999999</v>
      </c>
      <c r="E430">
        <v>1130471.7363190299</v>
      </c>
      <c r="F430">
        <v>50</v>
      </c>
      <c r="G430" s="60">
        <v>169816.85131197999</v>
      </c>
      <c r="H430">
        <v>6.6605395557679996</v>
      </c>
      <c r="I430">
        <v>600.11908038499996</v>
      </c>
      <c r="J430">
        <v>0</v>
      </c>
      <c r="M430">
        <v>2011</v>
      </c>
      <c r="N430">
        <v>2439093.5299999998</v>
      </c>
      <c r="O430">
        <v>2254354.61</v>
      </c>
      <c r="P430">
        <v>2503500.69</v>
      </c>
      <c r="Q430">
        <v>2831878.53</v>
      </c>
      <c r="R430">
        <v>2822311.98</v>
      </c>
      <c r="S430">
        <v>3024768.08</v>
      </c>
      <c r="T430">
        <v>3089396.21</v>
      </c>
      <c r="U430">
        <v>3203605.72</v>
      </c>
      <c r="V430">
        <v>2623018.41</v>
      </c>
      <c r="W430">
        <v>2636725.04</v>
      </c>
      <c r="X430">
        <v>2599962.52</v>
      </c>
      <c r="Y430">
        <v>2451587.66</v>
      </c>
      <c r="Z430" s="27">
        <f t="shared" si="6"/>
        <v>32480202.979999997</v>
      </c>
    </row>
    <row r="431" spans="1:26" x14ac:dyDescent="0.2">
      <c r="A431" s="1">
        <v>38261</v>
      </c>
      <c r="B431">
        <v>4268.4399999999996</v>
      </c>
      <c r="C431">
        <v>1417066.47</v>
      </c>
      <c r="D431" s="27">
        <v>1421334.91</v>
      </c>
      <c r="E431">
        <v>1421283.87030016</v>
      </c>
      <c r="F431">
        <v>50</v>
      </c>
      <c r="G431" s="60">
        <v>185917.285276785</v>
      </c>
      <c r="H431">
        <v>7.6476442630323103</v>
      </c>
      <c r="I431">
        <v>545.38984537900001</v>
      </c>
      <c r="J431">
        <v>0</v>
      </c>
      <c r="M431">
        <v>2012</v>
      </c>
      <c r="N431">
        <v>2491444.2200000002</v>
      </c>
      <c r="O431">
        <v>2159844.5499999998</v>
      </c>
      <c r="P431">
        <v>2300044.59</v>
      </c>
      <c r="Q431">
        <v>2338008.48</v>
      </c>
      <c r="R431">
        <v>1975992.07</v>
      </c>
      <c r="S431">
        <v>1737691.29</v>
      </c>
      <c r="T431">
        <v>1707399.34</v>
      </c>
      <c r="U431">
        <v>1735852.35</v>
      </c>
      <c r="V431">
        <v>1618675.96</v>
      </c>
      <c r="W431">
        <v>1928800.16</v>
      </c>
      <c r="X431">
        <v>2285061.46</v>
      </c>
      <c r="Y431">
        <v>2528149.52</v>
      </c>
      <c r="Z431" s="27">
        <f t="shared" si="6"/>
        <v>24806963.989999998</v>
      </c>
    </row>
    <row r="432" spans="1:26" x14ac:dyDescent="0.2">
      <c r="A432" s="1">
        <v>38292</v>
      </c>
      <c r="B432">
        <v>3219.79</v>
      </c>
      <c r="C432">
        <v>1384888.87</v>
      </c>
      <c r="D432" s="27">
        <v>1388108.66</v>
      </c>
      <c r="E432">
        <v>1387985.22907388</v>
      </c>
      <c r="F432">
        <v>50</v>
      </c>
      <c r="G432" s="60">
        <v>205341.987704698</v>
      </c>
      <c r="H432">
        <v>6.7617948964543304</v>
      </c>
      <c r="I432">
        <v>495.175415536</v>
      </c>
      <c r="J432">
        <v>0</v>
      </c>
      <c r="M432">
        <v>2013</v>
      </c>
      <c r="N432">
        <v>2364425.5099999998</v>
      </c>
      <c r="O432">
        <v>2308981.36</v>
      </c>
      <c r="P432">
        <v>2240616.2599999998</v>
      </c>
      <c r="Q432">
        <v>2177080.23</v>
      </c>
      <c r="R432">
        <v>2375025.2799999998</v>
      </c>
      <c r="S432">
        <v>2055890.02</v>
      </c>
      <c r="T432">
        <v>2162130.13</v>
      </c>
      <c r="U432">
        <v>2245379.2599999998</v>
      </c>
      <c r="V432">
        <v>2517742.4900000002</v>
      </c>
      <c r="W432">
        <v>2532905.9300000002</v>
      </c>
      <c r="X432">
        <v>2534686.58</v>
      </c>
      <c r="Y432">
        <v>2375311.29</v>
      </c>
      <c r="Z432" s="27">
        <f t="shared" si="6"/>
        <v>27890174.339999996</v>
      </c>
    </row>
    <row r="433" spans="1:26" x14ac:dyDescent="0.2">
      <c r="A433" s="1">
        <v>38322</v>
      </c>
      <c r="B433">
        <v>3873.92</v>
      </c>
      <c r="C433">
        <v>1135649.31</v>
      </c>
      <c r="D433" s="27">
        <v>1139523.23</v>
      </c>
      <c r="E433">
        <v>1139523.6052123299</v>
      </c>
      <c r="F433">
        <v>50</v>
      </c>
      <c r="G433" s="60">
        <v>157007.067945307</v>
      </c>
      <c r="H433">
        <v>7.2604028532289799</v>
      </c>
      <c r="I433">
        <v>410.95887488599999</v>
      </c>
      <c r="J433">
        <v>0</v>
      </c>
      <c r="M433">
        <v>2014</v>
      </c>
      <c r="N433">
        <v>2349543.7400000002</v>
      </c>
      <c r="O433">
        <v>2643302.5299999998</v>
      </c>
      <c r="P433">
        <v>2230886.4500000002</v>
      </c>
      <c r="Q433">
        <v>2251449.63</v>
      </c>
      <c r="R433">
        <v>2175646.7799999998</v>
      </c>
      <c r="S433">
        <v>2032220.5</v>
      </c>
      <c r="T433">
        <v>1753420.7</v>
      </c>
      <c r="U433">
        <v>1843120.04</v>
      </c>
      <c r="V433">
        <v>1975996.23</v>
      </c>
      <c r="W433">
        <v>1834275.25</v>
      </c>
      <c r="X433">
        <v>1525310.46</v>
      </c>
      <c r="Y433">
        <v>1151839.3600000001</v>
      </c>
      <c r="Z433" s="27">
        <f t="shared" si="6"/>
        <v>23767011.669999998</v>
      </c>
    </row>
    <row r="434" spans="1:26" x14ac:dyDescent="0.2">
      <c r="A434" s="1">
        <v>38353</v>
      </c>
      <c r="B434">
        <v>3846.77</v>
      </c>
      <c r="C434">
        <v>984080.56</v>
      </c>
      <c r="D434">
        <v>987927.33</v>
      </c>
      <c r="E434">
        <v>987917.356789866</v>
      </c>
      <c r="F434">
        <v>50</v>
      </c>
      <c r="G434">
        <v>75863.331130588995</v>
      </c>
      <c r="H434">
        <v>13.0311242840259</v>
      </c>
      <c r="I434">
        <v>667.13977305399999</v>
      </c>
      <c r="J434">
        <v>0</v>
      </c>
      <c r="M434">
        <v>2015</v>
      </c>
      <c r="N434">
        <v>775380.16</v>
      </c>
      <c r="O434">
        <v>757360.41</v>
      </c>
      <c r="P434">
        <v>740418.68</v>
      </c>
      <c r="Q434">
        <v>779730.6</v>
      </c>
      <c r="R434">
        <v>798238.15</v>
      </c>
      <c r="S434">
        <v>691673.07</v>
      </c>
      <c r="T434">
        <v>654009.14</v>
      </c>
      <c r="U434">
        <v>503796.38</v>
      </c>
      <c r="V434">
        <v>567399.6</v>
      </c>
      <c r="W434">
        <v>586258.22</v>
      </c>
      <c r="X434">
        <v>595694.34</v>
      </c>
      <c r="Y434">
        <v>542256.23</v>
      </c>
      <c r="Z434" s="27">
        <f>SUM(N434:Y434)</f>
        <v>7992214.9799999986</v>
      </c>
    </row>
    <row r="435" spans="1:26" x14ac:dyDescent="0.2">
      <c r="A435" s="1">
        <v>38384</v>
      </c>
      <c r="B435">
        <v>3408.5</v>
      </c>
      <c r="C435">
        <v>908343.67</v>
      </c>
      <c r="D435">
        <v>911752.17</v>
      </c>
      <c r="E435">
        <v>903140.33444760204</v>
      </c>
      <c r="F435">
        <v>50</v>
      </c>
      <c r="G435">
        <v>104452.28007650501</v>
      </c>
      <c r="H435">
        <v>8.6505911989314299</v>
      </c>
      <c r="I435">
        <v>433.64029053299998</v>
      </c>
      <c r="J435">
        <v>0</v>
      </c>
      <c r="M435">
        <v>2016</v>
      </c>
      <c r="N435">
        <v>421688.88</v>
      </c>
      <c r="O435">
        <v>411996.57</v>
      </c>
      <c r="P435">
        <v>584287.19999999995</v>
      </c>
      <c r="Q435">
        <v>531418.68999999994</v>
      </c>
      <c r="R435">
        <v>584860.12</v>
      </c>
      <c r="S435">
        <v>629551.56000000006</v>
      </c>
      <c r="T435">
        <v>582289.87</v>
      </c>
      <c r="U435">
        <v>535389.22</v>
      </c>
      <c r="V435">
        <v>549685.41</v>
      </c>
      <c r="W435">
        <v>660055.06999999995</v>
      </c>
      <c r="X435">
        <v>580310.80000000005</v>
      </c>
      <c r="Y435">
        <v>733106.02</v>
      </c>
      <c r="Z435" s="27">
        <f>SUM(N435:Y435)</f>
        <v>6804639.4100000001</v>
      </c>
    </row>
    <row r="436" spans="1:26" x14ac:dyDescent="0.2">
      <c r="A436" s="1">
        <v>38412</v>
      </c>
      <c r="B436">
        <v>6828.65</v>
      </c>
      <c r="C436">
        <v>1134680.1499999999</v>
      </c>
      <c r="D436">
        <v>1141508.8</v>
      </c>
      <c r="E436">
        <v>1141510.9855140001</v>
      </c>
      <c r="F436">
        <v>50</v>
      </c>
      <c r="G436">
        <v>97086.912026969003</v>
      </c>
      <c r="H436">
        <v>11.7619632925835</v>
      </c>
      <c r="I436">
        <v>421.70993749199999</v>
      </c>
      <c r="J436">
        <v>0</v>
      </c>
      <c r="M436">
        <v>2017</v>
      </c>
      <c r="N436">
        <v>625148.78</v>
      </c>
      <c r="O436">
        <v>644027.75</v>
      </c>
      <c r="P436">
        <v>581909.6</v>
      </c>
      <c r="Q436">
        <v>541380.52</v>
      </c>
      <c r="R436">
        <v>605791.18999999994</v>
      </c>
      <c r="S436">
        <v>541985.26</v>
      </c>
      <c r="T436">
        <v>664523.15</v>
      </c>
      <c r="U436">
        <v>761622.07</v>
      </c>
      <c r="V436">
        <v>826827.07</v>
      </c>
      <c r="W436">
        <v>720499.07</v>
      </c>
      <c r="X436">
        <v>772220.73</v>
      </c>
      <c r="Y436">
        <v>797169.04</v>
      </c>
      <c r="Z436" s="27">
        <f>SUM(N436:Y436)</f>
        <v>8083104.2300000014</v>
      </c>
    </row>
    <row r="437" spans="1:26" x14ac:dyDescent="0.2">
      <c r="A437" s="1">
        <v>38443</v>
      </c>
      <c r="B437">
        <v>3784.04</v>
      </c>
      <c r="C437">
        <v>1066706.54</v>
      </c>
      <c r="D437">
        <v>1070490.58</v>
      </c>
      <c r="E437">
        <v>1070490.7955952999</v>
      </c>
      <c r="F437">
        <v>50</v>
      </c>
      <c r="G437">
        <v>99100.186844940996</v>
      </c>
      <c r="H437">
        <v>10.8070143273744</v>
      </c>
      <c r="I437">
        <v>486.34348345699999</v>
      </c>
      <c r="J437">
        <v>0</v>
      </c>
      <c r="M437">
        <v>2018</v>
      </c>
      <c r="N437">
        <v>701701.45</v>
      </c>
      <c r="O437">
        <v>616857.4</v>
      </c>
      <c r="P437">
        <v>649616</v>
      </c>
      <c r="Q437">
        <v>671134.97</v>
      </c>
      <c r="R437">
        <v>651010.14</v>
      </c>
      <c r="S437">
        <v>748624.08</v>
      </c>
      <c r="T437">
        <v>785239.03</v>
      </c>
      <c r="U437">
        <v>849824.8</v>
      </c>
      <c r="V437">
        <v>976908.4</v>
      </c>
      <c r="W437">
        <v>1033419.59</v>
      </c>
      <c r="X437">
        <v>835784.64</v>
      </c>
      <c r="Y437">
        <v>685843.26</v>
      </c>
      <c r="Z437" s="27">
        <f t="shared" ref="Z437" si="7">SUM(N437:Y437)</f>
        <v>9205963.7599999998</v>
      </c>
    </row>
    <row r="438" spans="1:26" x14ac:dyDescent="0.2">
      <c r="A438" s="1">
        <v>38473</v>
      </c>
      <c r="B438">
        <v>3381.61</v>
      </c>
      <c r="C438">
        <v>991415.56</v>
      </c>
      <c r="D438">
        <v>994797.17</v>
      </c>
      <c r="E438">
        <v>994794.38144844305</v>
      </c>
      <c r="F438">
        <v>50</v>
      </c>
      <c r="G438">
        <v>101803.177701041</v>
      </c>
      <c r="H438">
        <v>9.7815125859643093</v>
      </c>
      <c r="I438">
        <v>994.68252545099995</v>
      </c>
      <c r="J438">
        <v>0</v>
      </c>
      <c r="M438">
        <v>2019</v>
      </c>
      <c r="N438">
        <v>594882.87</v>
      </c>
      <c r="O438">
        <v>606220.87</v>
      </c>
      <c r="P438">
        <v>741514.13</v>
      </c>
      <c r="Q438">
        <v>570273.55000000005</v>
      </c>
      <c r="R438">
        <v>473132.06</v>
      </c>
      <c r="S438">
        <v>248319.35999999999</v>
      </c>
      <c r="T438">
        <v>278722.28000000003</v>
      </c>
      <c r="U438">
        <v>292796.73</v>
      </c>
      <c r="V438">
        <v>416642.56</v>
      </c>
      <c r="W438">
        <v>384101.35</v>
      </c>
      <c r="Z438" s="27">
        <f>SUM(N438:Y438)</f>
        <v>4606605.76</v>
      </c>
    </row>
    <row r="439" spans="1:26" x14ac:dyDescent="0.2">
      <c r="A439" s="1">
        <v>38504</v>
      </c>
      <c r="B439">
        <v>2995.03</v>
      </c>
      <c r="C439">
        <v>976616.48</v>
      </c>
      <c r="D439">
        <v>979611.51</v>
      </c>
      <c r="E439">
        <v>979611.37512908201</v>
      </c>
      <c r="F439">
        <v>50</v>
      </c>
      <c r="G439">
        <v>111646.93922349899</v>
      </c>
      <c r="H439">
        <v>8.7828734189598201</v>
      </c>
      <c r="I439">
        <v>969.55968521</v>
      </c>
      <c r="J439">
        <v>0</v>
      </c>
    </row>
    <row r="440" spans="1:26" x14ac:dyDescent="0.2">
      <c r="A440" s="1">
        <v>38534</v>
      </c>
      <c r="B440">
        <v>3964.86</v>
      </c>
      <c r="C440">
        <v>1053624.5</v>
      </c>
      <c r="D440">
        <v>1057589.3600000001</v>
      </c>
      <c r="E440">
        <v>1057611.4483173401</v>
      </c>
      <c r="F440">
        <v>50</v>
      </c>
      <c r="G440">
        <v>97575.238948245998</v>
      </c>
      <c r="H440">
        <v>10.8403093240956</v>
      </c>
      <c r="I440">
        <v>134.324254188</v>
      </c>
      <c r="J440">
        <v>0</v>
      </c>
      <c r="M440" s="10" t="s">
        <v>50</v>
      </c>
    </row>
    <row r="441" spans="1:26" x14ac:dyDescent="0.2">
      <c r="A441" s="1">
        <v>38565</v>
      </c>
      <c r="B441">
        <v>4042.81</v>
      </c>
      <c r="C441">
        <v>1107779.58</v>
      </c>
      <c r="D441">
        <v>1111822.3899999999</v>
      </c>
      <c r="E441">
        <v>1111804.2588180299</v>
      </c>
      <c r="F441">
        <v>50</v>
      </c>
      <c r="G441">
        <v>88851.285818939999</v>
      </c>
      <c r="H441">
        <v>12.5173991219788</v>
      </c>
      <c r="I441">
        <v>382.74827866499999</v>
      </c>
      <c r="J441">
        <v>0</v>
      </c>
    </row>
    <row r="442" spans="1:26" x14ac:dyDescent="0.2">
      <c r="A442" s="1">
        <v>38596</v>
      </c>
      <c r="B442">
        <v>3167.57</v>
      </c>
      <c r="C442">
        <v>364802.81</v>
      </c>
      <c r="D442">
        <v>367970.38</v>
      </c>
      <c r="E442">
        <v>358495.67431659403</v>
      </c>
      <c r="F442">
        <v>50</v>
      </c>
      <c r="G442">
        <v>17989.347598212</v>
      </c>
      <c r="H442">
        <v>19.929418672396402</v>
      </c>
      <c r="I442">
        <v>21.565611443000002</v>
      </c>
      <c r="J442">
        <v>0</v>
      </c>
      <c r="N442" s="9" t="s">
        <v>21</v>
      </c>
      <c r="O442" s="9" t="s">
        <v>22</v>
      </c>
      <c r="P442" s="9" t="s">
        <v>23</v>
      </c>
      <c r="Q442" s="9" t="s">
        <v>24</v>
      </c>
      <c r="R442" s="9" t="s">
        <v>25</v>
      </c>
      <c r="S442" s="9" t="s">
        <v>26</v>
      </c>
      <c r="T442" s="9" t="s">
        <v>27</v>
      </c>
      <c r="U442" s="9" t="s">
        <v>28</v>
      </c>
      <c r="V442" s="9" t="s">
        <v>29</v>
      </c>
      <c r="W442" s="9" t="s">
        <v>30</v>
      </c>
      <c r="X442" s="9" t="s">
        <v>31</v>
      </c>
      <c r="Y442" s="9" t="s">
        <v>32</v>
      </c>
    </row>
    <row r="443" spans="1:26" x14ac:dyDescent="0.2">
      <c r="A443" s="1">
        <v>38626</v>
      </c>
      <c r="B443">
        <v>3548.03</v>
      </c>
      <c r="C443">
        <v>337566.24</v>
      </c>
      <c r="D443">
        <v>341114.27</v>
      </c>
      <c r="E443">
        <v>362456.30138388003</v>
      </c>
      <c r="F443">
        <v>50</v>
      </c>
      <c r="G443">
        <v>48287.432499511</v>
      </c>
      <c r="H443">
        <v>7.5070547902370999</v>
      </c>
      <c r="I443">
        <v>40.100069824999999</v>
      </c>
      <c r="J443">
        <v>0</v>
      </c>
      <c r="M443">
        <v>2004</v>
      </c>
      <c r="N443">
        <v>202396.636995676</v>
      </c>
      <c r="O443">
        <v>207869.61792387001</v>
      </c>
      <c r="P443">
        <v>117553.055439106</v>
      </c>
      <c r="Q443">
        <v>187504.629687554</v>
      </c>
      <c r="R443">
        <v>196468.560773203</v>
      </c>
      <c r="S443">
        <v>199993.91430075801</v>
      </c>
      <c r="T443">
        <v>163648.10220884599</v>
      </c>
      <c r="U443">
        <v>192419.05906979099</v>
      </c>
      <c r="V443">
        <v>169816.85131197999</v>
      </c>
      <c r="W443">
        <v>185917.285276785</v>
      </c>
      <c r="X443">
        <v>205341.987704698</v>
      </c>
      <c r="Y443">
        <v>157007.067945307</v>
      </c>
      <c r="Z443" s="27">
        <f t="shared" ref="Z443:Z453" si="8">SUM(N443:Y443)</f>
        <v>2185936.7686375738</v>
      </c>
    </row>
    <row r="444" spans="1:26" x14ac:dyDescent="0.2">
      <c r="A444" s="1">
        <v>38657</v>
      </c>
      <c r="B444">
        <v>4394.83</v>
      </c>
      <c r="C444">
        <v>532191.77</v>
      </c>
      <c r="D444">
        <v>536586.6</v>
      </c>
      <c r="E444">
        <v>533785.21749913902</v>
      </c>
      <c r="F444">
        <v>50</v>
      </c>
      <c r="G444">
        <v>133157.61802436001</v>
      </c>
      <c r="H444">
        <v>4.0092254630658601</v>
      </c>
      <c r="I444">
        <v>73.695285322999993</v>
      </c>
      <c r="J444">
        <v>0</v>
      </c>
      <c r="M444">
        <v>2005</v>
      </c>
      <c r="N444">
        <v>75863.331130588995</v>
      </c>
      <c r="O444">
        <v>104452.28007650501</v>
      </c>
      <c r="P444">
        <v>97086.912026969003</v>
      </c>
      <c r="Q444">
        <v>99100.186844940996</v>
      </c>
      <c r="R444">
        <v>101803.177701041</v>
      </c>
      <c r="S444">
        <v>111646.93922349899</v>
      </c>
      <c r="T444">
        <v>97575.238948245998</v>
      </c>
      <c r="U444">
        <v>88851.285818939999</v>
      </c>
      <c r="V444">
        <v>17989.347598212</v>
      </c>
      <c r="W444">
        <v>48287.432499511</v>
      </c>
      <c r="X444">
        <v>133157.61802436001</v>
      </c>
      <c r="Y444">
        <v>124074.641150272</v>
      </c>
      <c r="Z444" s="27">
        <f t="shared" si="8"/>
        <v>1099888.3910430851</v>
      </c>
    </row>
    <row r="445" spans="1:26" x14ac:dyDescent="0.2">
      <c r="A445" s="1">
        <v>38687</v>
      </c>
      <c r="B445">
        <v>5155</v>
      </c>
      <c r="C445">
        <v>957915.66</v>
      </c>
      <c r="D445">
        <v>963070.66</v>
      </c>
      <c r="E445">
        <v>962968.14090160897</v>
      </c>
      <c r="F445">
        <v>50</v>
      </c>
      <c r="G445">
        <v>124074.641150272</v>
      </c>
      <c r="H445">
        <v>7.76212226923563</v>
      </c>
      <c r="I445">
        <v>114.394218338</v>
      </c>
      <c r="J445">
        <v>0</v>
      </c>
      <c r="M445">
        <v>2006</v>
      </c>
      <c r="N445">
        <v>93695.286434990994</v>
      </c>
      <c r="O445">
        <v>78823.152015365005</v>
      </c>
      <c r="P445">
        <v>58866.626459587002</v>
      </c>
      <c r="Q445">
        <v>59288.843747694998</v>
      </c>
      <c r="R445">
        <v>75631.316814859005</v>
      </c>
      <c r="S445">
        <v>217078.02307064901</v>
      </c>
      <c r="T445">
        <v>144437.990829683</v>
      </c>
      <c r="U445">
        <v>143698.76696647701</v>
      </c>
      <c r="V445">
        <v>127503.22203607101</v>
      </c>
      <c r="W445">
        <v>132689.848022174</v>
      </c>
      <c r="X445">
        <v>143456.290284446</v>
      </c>
      <c r="Y445">
        <v>121099.30986585699</v>
      </c>
      <c r="Z445" s="27">
        <f t="shared" si="8"/>
        <v>1396268.6765478542</v>
      </c>
    </row>
    <row r="446" spans="1:26" x14ac:dyDescent="0.2">
      <c r="A446" s="1">
        <v>38718</v>
      </c>
      <c r="B446">
        <v>4652.67</v>
      </c>
      <c r="C446">
        <v>900808.76</v>
      </c>
      <c r="D446">
        <v>905461.43</v>
      </c>
      <c r="E446">
        <v>905461.43285357603</v>
      </c>
      <c r="F446">
        <v>50</v>
      </c>
      <c r="G446">
        <v>93695.286434990994</v>
      </c>
      <c r="H446">
        <v>10.616764754834501</v>
      </c>
      <c r="I446">
        <v>89279.381863560004</v>
      </c>
      <c r="J446">
        <v>0</v>
      </c>
      <c r="M446">
        <v>2007</v>
      </c>
      <c r="N446">
        <v>139813.36079492301</v>
      </c>
      <c r="O446">
        <v>170369.65423182899</v>
      </c>
      <c r="P446">
        <v>176440.84436749801</v>
      </c>
      <c r="Q446">
        <v>133147.786806285</v>
      </c>
      <c r="R446">
        <v>104293.78608622</v>
      </c>
      <c r="S446">
        <v>92260.233787466001</v>
      </c>
      <c r="T446">
        <v>93637.140576147998</v>
      </c>
      <c r="U446">
        <v>129545.273739713</v>
      </c>
      <c r="V446">
        <v>82692.913353579002</v>
      </c>
      <c r="W446">
        <v>84879.310575566997</v>
      </c>
      <c r="X446">
        <v>92895.977199407993</v>
      </c>
      <c r="Y446">
        <v>116387.480061001</v>
      </c>
      <c r="Z446" s="27">
        <f t="shared" si="8"/>
        <v>1416363.7615796367</v>
      </c>
    </row>
    <row r="447" spans="1:26" x14ac:dyDescent="0.2">
      <c r="A447" s="1">
        <v>38749</v>
      </c>
      <c r="B447">
        <v>3490.93</v>
      </c>
      <c r="C447">
        <v>723177.23</v>
      </c>
      <c r="D447">
        <v>726668.16</v>
      </c>
      <c r="E447">
        <v>726889.27087654802</v>
      </c>
      <c r="F447">
        <v>50</v>
      </c>
      <c r="G447">
        <v>78823.152015365005</v>
      </c>
      <c r="H447">
        <v>9.2296598457568795</v>
      </c>
      <c r="I447">
        <v>621.61019565699996</v>
      </c>
      <c r="J447">
        <v>0</v>
      </c>
      <c r="M447">
        <v>2008</v>
      </c>
      <c r="N447">
        <v>118462.27632332301</v>
      </c>
      <c r="O447">
        <v>152631.047643987</v>
      </c>
      <c r="P447">
        <v>122703.611444364</v>
      </c>
      <c r="Q447">
        <v>171906.23600682299</v>
      </c>
      <c r="R447">
        <v>143771.28887057299</v>
      </c>
      <c r="S447">
        <v>135266.896780854</v>
      </c>
      <c r="T447">
        <v>224076.335519018</v>
      </c>
      <c r="U447">
        <v>118882.836612429</v>
      </c>
      <c r="V447">
        <v>46231.033824145001</v>
      </c>
      <c r="W447">
        <v>100914.663162978</v>
      </c>
      <c r="X447">
        <v>91062.206747122997</v>
      </c>
      <c r="Y447">
        <v>56959.131228856</v>
      </c>
      <c r="Z447" s="27">
        <f t="shared" si="8"/>
        <v>1482867.564164473</v>
      </c>
    </row>
    <row r="448" spans="1:26" x14ac:dyDescent="0.2">
      <c r="A448" s="1">
        <v>38777</v>
      </c>
      <c r="B448">
        <v>3810.69</v>
      </c>
      <c r="C448">
        <v>839300.54</v>
      </c>
      <c r="D448">
        <v>843111.23</v>
      </c>
      <c r="E448">
        <v>843088.290993965</v>
      </c>
      <c r="F448">
        <v>50</v>
      </c>
      <c r="G448">
        <v>58866.626459587002</v>
      </c>
      <c r="H448">
        <v>14.331612563519499</v>
      </c>
      <c r="I448">
        <v>565.39234626699999</v>
      </c>
      <c r="J448">
        <v>0</v>
      </c>
      <c r="M448">
        <v>2009</v>
      </c>
      <c r="N448">
        <v>77028.279676791004</v>
      </c>
      <c r="O448">
        <v>45310.607915082001</v>
      </c>
      <c r="P448">
        <v>58477.520951291997</v>
      </c>
      <c r="Q448">
        <v>52432.976963521003</v>
      </c>
      <c r="R448">
        <v>57800.622627236</v>
      </c>
      <c r="S448">
        <v>46161.438474187999</v>
      </c>
      <c r="T448">
        <v>50039.621105999002</v>
      </c>
      <c r="U448">
        <v>78184.520630215993</v>
      </c>
      <c r="V448">
        <v>60907.713091705002</v>
      </c>
      <c r="W448">
        <v>64783.941437704998</v>
      </c>
      <c r="X448">
        <v>66895.268219325997</v>
      </c>
      <c r="Y448">
        <v>64618.807421789999</v>
      </c>
      <c r="Z448" s="27">
        <f t="shared" si="8"/>
        <v>722641.31851485092</v>
      </c>
    </row>
    <row r="449" spans="1:26" x14ac:dyDescent="0.2">
      <c r="A449" s="1">
        <v>38808</v>
      </c>
      <c r="B449">
        <v>2543.67</v>
      </c>
      <c r="C449">
        <v>888639.3</v>
      </c>
      <c r="D449">
        <v>891182.97</v>
      </c>
      <c r="E449">
        <v>891171.20575864997</v>
      </c>
      <c r="F449">
        <v>50</v>
      </c>
      <c r="G449">
        <v>59288.843747694998</v>
      </c>
      <c r="H449">
        <v>15.0312099463621</v>
      </c>
      <c r="I449">
        <v>11.852090013</v>
      </c>
      <c r="J449">
        <v>0</v>
      </c>
      <c r="M449">
        <v>2010</v>
      </c>
      <c r="N449">
        <v>54565.35133238</v>
      </c>
      <c r="O449">
        <v>342588.26499507</v>
      </c>
      <c r="P449">
        <v>416458.330086648</v>
      </c>
      <c r="Q449">
        <v>435112.18492928398</v>
      </c>
      <c r="R449">
        <v>472108.91980472999</v>
      </c>
      <c r="S449">
        <v>410810.24636924302</v>
      </c>
      <c r="T449">
        <v>439136.82841497299</v>
      </c>
      <c r="U449">
        <v>429190.31375319802</v>
      </c>
      <c r="V449">
        <v>437198.775979581</v>
      </c>
      <c r="W449">
        <v>350941.01824559103</v>
      </c>
      <c r="X449">
        <v>443385.45901243697</v>
      </c>
      <c r="Y449">
        <v>553709.92037151405</v>
      </c>
      <c r="Z449" s="27">
        <f t="shared" si="8"/>
        <v>4785205.613294648</v>
      </c>
    </row>
    <row r="450" spans="1:26" x14ac:dyDescent="0.2">
      <c r="A450" s="1">
        <v>38838</v>
      </c>
      <c r="B450">
        <v>3470.97</v>
      </c>
      <c r="C450">
        <v>1052540.55</v>
      </c>
      <c r="D450">
        <v>1056011.52</v>
      </c>
      <c r="E450">
        <v>1076278.8378254101</v>
      </c>
      <c r="F450">
        <v>50</v>
      </c>
      <c r="G450">
        <v>75631.316814859005</v>
      </c>
      <c r="H450">
        <v>14.230674429195499</v>
      </c>
      <c r="I450">
        <v>5.8084181839999998</v>
      </c>
      <c r="J450">
        <v>0</v>
      </c>
      <c r="M450">
        <v>2011</v>
      </c>
      <c r="N450">
        <v>503270.05829795101</v>
      </c>
      <c r="O450">
        <v>443743.86455988901</v>
      </c>
      <c r="P450">
        <v>452090.417472589</v>
      </c>
      <c r="Q450">
        <v>519268.93891762203</v>
      </c>
      <c r="R450">
        <v>483579.40406041901</v>
      </c>
      <c r="S450">
        <v>468198.88349111198</v>
      </c>
      <c r="T450">
        <v>508309.41338019498</v>
      </c>
      <c r="U450">
        <v>484960.00108343799</v>
      </c>
      <c r="V450">
        <v>377283.77064324002</v>
      </c>
      <c r="W450">
        <v>457619.84300516697</v>
      </c>
      <c r="X450">
        <v>443475.94984706602</v>
      </c>
      <c r="Y450">
        <v>364456.93324167799</v>
      </c>
      <c r="Z450" s="27">
        <f t="shared" si="8"/>
        <v>5506257.4780003661</v>
      </c>
    </row>
    <row r="451" spans="1:26" x14ac:dyDescent="0.2">
      <c r="A451" s="1">
        <v>38869</v>
      </c>
      <c r="B451">
        <v>3826.62</v>
      </c>
      <c r="C451">
        <v>1367489.72</v>
      </c>
      <c r="D451">
        <v>1371316.34</v>
      </c>
      <c r="E451">
        <v>1370736.1857442199</v>
      </c>
      <c r="F451">
        <v>50</v>
      </c>
      <c r="G451">
        <v>217078.02307064901</v>
      </c>
      <c r="H451">
        <v>6.3145184546737401</v>
      </c>
      <c r="I451">
        <v>6.9970394789999997</v>
      </c>
      <c r="J451">
        <v>0</v>
      </c>
      <c r="M451">
        <v>2012</v>
      </c>
      <c r="N451">
        <v>336284.02036967</v>
      </c>
      <c r="O451">
        <v>397909.86254663701</v>
      </c>
      <c r="P451">
        <v>472902.95041148202</v>
      </c>
      <c r="Q451">
        <v>379718.49482364702</v>
      </c>
      <c r="R451">
        <v>452378.57055833301</v>
      </c>
      <c r="S451">
        <v>416463.64520057</v>
      </c>
      <c r="T451">
        <v>422924.26742790302</v>
      </c>
      <c r="U451">
        <v>373709.75156937802</v>
      </c>
      <c r="V451">
        <v>349850.28468463803</v>
      </c>
      <c r="W451">
        <v>598549.97663883795</v>
      </c>
      <c r="X451">
        <v>720548.78950419801</v>
      </c>
      <c r="Y451">
        <v>876587.41554597602</v>
      </c>
      <c r="Z451" s="27">
        <f t="shared" si="8"/>
        <v>5797828.0292812707</v>
      </c>
    </row>
    <row r="452" spans="1:26" x14ac:dyDescent="0.2">
      <c r="A452" s="1">
        <v>38899</v>
      </c>
      <c r="B452">
        <v>4446.3599999999997</v>
      </c>
      <c r="C452">
        <v>1670088.46</v>
      </c>
      <c r="D452">
        <v>1674534.82</v>
      </c>
      <c r="E452">
        <v>1674798.9568757699</v>
      </c>
      <c r="F452">
        <v>50</v>
      </c>
      <c r="G452">
        <v>144437.990829683</v>
      </c>
      <c r="H452">
        <v>11.590154123093299</v>
      </c>
      <c r="I452">
        <v>-740.38192980199995</v>
      </c>
      <c r="J452">
        <v>0</v>
      </c>
      <c r="M452">
        <v>2013</v>
      </c>
      <c r="N452">
        <v>751006.48017538502</v>
      </c>
      <c r="O452">
        <v>679772.21986127796</v>
      </c>
      <c r="P452">
        <v>761696.73856897803</v>
      </c>
      <c r="Q452">
        <v>876812.776044033</v>
      </c>
      <c r="R452">
        <v>877741.41405352298</v>
      </c>
      <c r="S452">
        <v>965700.02870649402</v>
      </c>
      <c r="T452">
        <v>1039798.8217714099</v>
      </c>
      <c r="U452">
        <v>916768.69238596899</v>
      </c>
      <c r="V452">
        <v>813666.03695019695</v>
      </c>
      <c r="W452">
        <v>905637.28557655704</v>
      </c>
      <c r="X452">
        <v>886772.11024497903</v>
      </c>
      <c r="Y452">
        <v>777209.13868535601</v>
      </c>
      <c r="Z452" s="27">
        <f t="shared" si="8"/>
        <v>10252581.743024159</v>
      </c>
    </row>
    <row r="453" spans="1:26" x14ac:dyDescent="0.2">
      <c r="A453" s="1">
        <v>38930</v>
      </c>
      <c r="B453">
        <v>4869</v>
      </c>
      <c r="C453">
        <v>1556186.42</v>
      </c>
      <c r="D453">
        <v>1561055.42</v>
      </c>
      <c r="E453">
        <v>1560510.8120997001</v>
      </c>
      <c r="F453">
        <v>50</v>
      </c>
      <c r="G453">
        <v>143698.76696647701</v>
      </c>
      <c r="H453">
        <v>10.8598348303648</v>
      </c>
      <c r="I453">
        <v>34.062483323000002</v>
      </c>
      <c r="J453">
        <v>0</v>
      </c>
      <c r="M453">
        <v>2014</v>
      </c>
      <c r="N453">
        <v>746258.00705594698</v>
      </c>
      <c r="O453">
        <v>746406.12362926896</v>
      </c>
      <c r="P453">
        <v>797968.78951261495</v>
      </c>
      <c r="Q453">
        <v>806115.12890591205</v>
      </c>
      <c r="R453">
        <v>776869.07352123095</v>
      </c>
      <c r="S453">
        <v>720637.50850196194</v>
      </c>
      <c r="T453">
        <v>672035.49250624597</v>
      </c>
      <c r="U453">
        <v>722818.841575164</v>
      </c>
      <c r="V453">
        <v>729091.81030113995</v>
      </c>
      <c r="W453">
        <v>747670.52279164805</v>
      </c>
      <c r="X453">
        <v>795916.30221391795</v>
      </c>
      <c r="Y453">
        <v>990668.82287801395</v>
      </c>
      <c r="Z453" s="27">
        <f t="shared" si="8"/>
        <v>9252456.423393067</v>
      </c>
    </row>
    <row r="454" spans="1:26" x14ac:dyDescent="0.2">
      <c r="A454" s="1">
        <v>38961</v>
      </c>
      <c r="B454">
        <v>4113.18</v>
      </c>
      <c r="C454">
        <v>1355210.7</v>
      </c>
      <c r="D454">
        <v>1359323.88</v>
      </c>
      <c r="E454">
        <v>1358884.48119381</v>
      </c>
      <c r="F454">
        <v>50</v>
      </c>
      <c r="G454">
        <v>127503.22203607101</v>
      </c>
      <c r="H454">
        <v>10.657655293289</v>
      </c>
      <c r="I454">
        <v>0.90805032799999996</v>
      </c>
      <c r="J454">
        <v>0</v>
      </c>
      <c r="M454">
        <v>2015</v>
      </c>
      <c r="N454">
        <v>910181.15371888794</v>
      </c>
      <c r="O454">
        <v>768230.05397125904</v>
      </c>
      <c r="P454">
        <v>651474.03756874194</v>
      </c>
      <c r="Q454">
        <v>603478.36367396498</v>
      </c>
      <c r="R454">
        <v>731022.89888627199</v>
      </c>
      <c r="S454">
        <v>729489.47393621504</v>
      </c>
      <c r="T454">
        <v>678044.09245428001</v>
      </c>
      <c r="U454">
        <v>651815.51236900396</v>
      </c>
      <c r="V454">
        <v>610209.96131858602</v>
      </c>
      <c r="W454">
        <v>618090.47374002601</v>
      </c>
      <c r="X454">
        <v>609446.78527694405</v>
      </c>
      <c r="Y454">
        <v>619257.72560669505</v>
      </c>
      <c r="Z454" s="27">
        <f>SUM(N454:Y454)</f>
        <v>8180740.5325208763</v>
      </c>
    </row>
    <row r="455" spans="1:26" x14ac:dyDescent="0.2">
      <c r="A455" s="1">
        <v>38991</v>
      </c>
      <c r="B455">
        <v>3851</v>
      </c>
      <c r="C455">
        <v>1283115.21</v>
      </c>
      <c r="D455">
        <v>1286966.21</v>
      </c>
      <c r="E455">
        <v>1286695.1301329499</v>
      </c>
      <c r="F455">
        <v>50</v>
      </c>
      <c r="G455">
        <v>132689.848022174</v>
      </c>
      <c r="H455">
        <v>9.6970346115771004</v>
      </c>
      <c r="I455">
        <v>2.9187429680000001</v>
      </c>
      <c r="J455">
        <v>0</v>
      </c>
      <c r="M455">
        <v>2016</v>
      </c>
      <c r="N455">
        <v>593157.37974733894</v>
      </c>
      <c r="O455">
        <v>530327.35942556302</v>
      </c>
      <c r="P455">
        <v>574074.91722978803</v>
      </c>
      <c r="Q455">
        <v>559920.49200417695</v>
      </c>
      <c r="R455">
        <v>541391.30124963005</v>
      </c>
      <c r="S455">
        <v>532499.70528015005</v>
      </c>
      <c r="T455">
        <v>594535.51965020294</v>
      </c>
      <c r="U455">
        <v>552429.29139998194</v>
      </c>
      <c r="V455">
        <v>524003.83855510101</v>
      </c>
      <c r="W455">
        <v>530541.841476453</v>
      </c>
      <c r="X455">
        <v>470163.12757347501</v>
      </c>
      <c r="Y455">
        <v>443977.85416116897</v>
      </c>
      <c r="Z455" s="27">
        <f>SUM(N455:Y455)</f>
        <v>6447022.6277530305</v>
      </c>
    </row>
    <row r="456" spans="1:26" x14ac:dyDescent="0.2">
      <c r="A456" s="1">
        <v>39022</v>
      </c>
      <c r="B456">
        <v>3481.54</v>
      </c>
      <c r="C456">
        <v>1215408.52</v>
      </c>
      <c r="D456">
        <v>1218890.06</v>
      </c>
      <c r="E456">
        <v>1218330.28361813</v>
      </c>
      <c r="F456">
        <v>50</v>
      </c>
      <c r="G456">
        <v>143456.290284446</v>
      </c>
      <c r="H456">
        <v>8.4927035690215202</v>
      </c>
      <c r="I456">
        <v>1.4648791720000001</v>
      </c>
      <c r="J456">
        <v>0</v>
      </c>
      <c r="M456">
        <v>2017</v>
      </c>
      <c r="N456">
        <v>403358.857285059</v>
      </c>
      <c r="O456">
        <v>338158.754218833</v>
      </c>
      <c r="P456">
        <v>384910.94439437398</v>
      </c>
      <c r="Q456">
        <v>393373.85834088997</v>
      </c>
      <c r="R456">
        <v>470326.39842239599</v>
      </c>
      <c r="S456">
        <v>443610.507908814</v>
      </c>
      <c r="T456">
        <v>581125.15602335299</v>
      </c>
      <c r="U456">
        <v>502648.37304927799</v>
      </c>
      <c r="V456">
        <v>488194.49651735497</v>
      </c>
      <c r="W456">
        <v>439334.94857499102</v>
      </c>
      <c r="X456">
        <v>466174.78067975299</v>
      </c>
      <c r="Y456">
        <v>484008.39898529602</v>
      </c>
      <c r="Z456" s="27">
        <f>SUM(N456:Y456)</f>
        <v>5395225.4744003918</v>
      </c>
    </row>
    <row r="457" spans="1:26" x14ac:dyDescent="0.2">
      <c r="A457" s="1">
        <v>39052</v>
      </c>
      <c r="B457">
        <v>3937.31</v>
      </c>
      <c r="C457">
        <v>1167761.55</v>
      </c>
      <c r="D457">
        <v>1171698.8600000001</v>
      </c>
      <c r="E457">
        <v>1180396.6021586701</v>
      </c>
      <c r="F457">
        <v>50</v>
      </c>
      <c r="G457">
        <v>121099.30986585699</v>
      </c>
      <c r="H457">
        <v>9.7473566991808092</v>
      </c>
      <c r="I457">
        <v>1.5671284590000001</v>
      </c>
      <c r="J457">
        <v>0</v>
      </c>
      <c r="M457">
        <v>2018</v>
      </c>
      <c r="N457">
        <v>407790.46557427902</v>
      </c>
      <c r="O457">
        <v>387989.47697602701</v>
      </c>
      <c r="P457">
        <v>411792.599673727</v>
      </c>
      <c r="Q457">
        <v>522891.06287383701</v>
      </c>
      <c r="R457">
        <v>326411.16124594101</v>
      </c>
      <c r="S457">
        <v>346638.74020863598</v>
      </c>
      <c r="T457">
        <v>284876.02311389497</v>
      </c>
      <c r="U457">
        <v>325272.695283401</v>
      </c>
      <c r="V457">
        <v>382460.34412056499</v>
      </c>
      <c r="W457">
        <v>560759.18061207503</v>
      </c>
      <c r="X457">
        <v>498118.937322677</v>
      </c>
      <c r="Y457">
        <v>509804.45460648602</v>
      </c>
      <c r="Z457" s="27">
        <f>SUM(N457:Y457)</f>
        <v>4964805.1416115463</v>
      </c>
    </row>
    <row r="458" spans="1:26" x14ac:dyDescent="0.2">
      <c r="A458" s="1">
        <v>39083</v>
      </c>
      <c r="B458">
        <v>3462.17</v>
      </c>
      <c r="C458">
        <v>1139612.1599999999</v>
      </c>
      <c r="D458">
        <v>1143074.33</v>
      </c>
      <c r="E458">
        <v>1145087.87539246</v>
      </c>
      <c r="F458">
        <v>50</v>
      </c>
      <c r="G458">
        <v>139813.36079492301</v>
      </c>
      <c r="H458">
        <v>8.8672859895923501</v>
      </c>
      <c r="I458">
        <v>94677.179942175993</v>
      </c>
      <c r="J458">
        <v>0</v>
      </c>
      <c r="M458">
        <v>2019</v>
      </c>
      <c r="N458">
        <v>481896.14446606801</v>
      </c>
      <c r="O458">
        <v>424071.895242356</v>
      </c>
      <c r="P458">
        <v>408365.86766777898</v>
      </c>
      <c r="Q458">
        <v>339891.79254092497</v>
      </c>
      <c r="R458">
        <v>382406.24270840501</v>
      </c>
      <c r="S458">
        <v>404195.38214685197</v>
      </c>
      <c r="T458">
        <v>448160.53941443597</v>
      </c>
      <c r="U458">
        <v>463321.568266002</v>
      </c>
      <c r="V458">
        <v>375379.39216696599</v>
      </c>
      <c r="W458">
        <v>458982.02571763401</v>
      </c>
      <c r="Z458" s="27">
        <f>SUM(N458:Y458)</f>
        <v>4186670.8503374234</v>
      </c>
    </row>
    <row r="459" spans="1:26" x14ac:dyDescent="0.2">
      <c r="A459" s="1">
        <v>39114</v>
      </c>
      <c r="B459">
        <v>3223.76</v>
      </c>
      <c r="C459">
        <v>1194493.55</v>
      </c>
      <c r="D459">
        <v>1197717.31</v>
      </c>
      <c r="E459">
        <v>1199124.7783448501</v>
      </c>
      <c r="F459">
        <v>50</v>
      </c>
      <c r="G459">
        <v>170369.65423182899</v>
      </c>
      <c r="H459">
        <v>7.0383753711981898</v>
      </c>
      <c r="I459">
        <v>0.8</v>
      </c>
      <c r="J459">
        <v>0</v>
      </c>
    </row>
    <row r="460" spans="1:26" x14ac:dyDescent="0.2">
      <c r="A460" s="1">
        <v>39142</v>
      </c>
      <c r="B460">
        <v>4850.3500000000004</v>
      </c>
      <c r="C460">
        <v>1425661.39</v>
      </c>
      <c r="D460">
        <v>1430511.74</v>
      </c>
      <c r="E460">
        <v>1431460.30502353</v>
      </c>
      <c r="F460">
        <v>50</v>
      </c>
      <c r="G460">
        <v>176440.84436749801</v>
      </c>
      <c r="H460">
        <v>8.1280689893384093</v>
      </c>
      <c r="I460">
        <v>2663.0505326100001</v>
      </c>
      <c r="J460">
        <v>0</v>
      </c>
    </row>
    <row r="461" spans="1:26" x14ac:dyDescent="0.2">
      <c r="A461" s="1">
        <v>39173</v>
      </c>
      <c r="B461">
        <v>4729.32</v>
      </c>
      <c r="C461">
        <v>1214949.1100000001</v>
      </c>
      <c r="D461">
        <v>1219678.43</v>
      </c>
      <c r="E461">
        <v>1220278.9214596499</v>
      </c>
      <c r="F461">
        <v>50</v>
      </c>
      <c r="G461">
        <v>133147.786806285</v>
      </c>
      <c r="H461">
        <v>9.1642918451717303</v>
      </c>
      <c r="I461">
        <v>-73.744628153999997</v>
      </c>
      <c r="J461">
        <v>0</v>
      </c>
    </row>
    <row r="462" spans="1:26" x14ac:dyDescent="0.2">
      <c r="A462" s="1">
        <v>39203</v>
      </c>
      <c r="B462">
        <v>5132.1899999999996</v>
      </c>
      <c r="C462">
        <v>1378401.21</v>
      </c>
      <c r="D462">
        <v>1383533.4</v>
      </c>
      <c r="E462">
        <v>1383645.18564377</v>
      </c>
      <c r="F462">
        <v>50</v>
      </c>
      <c r="G462">
        <v>104293.78608622</v>
      </c>
      <c r="H462">
        <v>13.2668280399746</v>
      </c>
      <c r="I462">
        <v>2.54</v>
      </c>
      <c r="J462">
        <v>0</v>
      </c>
    </row>
    <row r="463" spans="1:26" x14ac:dyDescent="0.2">
      <c r="A463" s="1">
        <v>39234</v>
      </c>
      <c r="B463">
        <v>4471.8100000000004</v>
      </c>
      <c r="C463">
        <v>1409995.33</v>
      </c>
      <c r="D463">
        <v>1414467.14</v>
      </c>
      <c r="E463">
        <v>1414749.33969074</v>
      </c>
      <c r="F463">
        <v>50</v>
      </c>
      <c r="G463">
        <v>92260.233787466001</v>
      </c>
      <c r="H463">
        <v>15.338079109948399</v>
      </c>
      <c r="I463">
        <v>345.42484374999998</v>
      </c>
      <c r="J463">
        <v>0</v>
      </c>
    </row>
    <row r="464" spans="1:26" x14ac:dyDescent="0.2">
      <c r="A464" s="1">
        <v>39264</v>
      </c>
      <c r="B464">
        <v>4318.49</v>
      </c>
      <c r="C464">
        <v>1493965.55</v>
      </c>
      <c r="D464">
        <v>1498284.04</v>
      </c>
      <c r="E464">
        <v>1499108.61795247</v>
      </c>
      <c r="F464">
        <v>50</v>
      </c>
      <c r="G464">
        <v>93637.140576147998</v>
      </c>
      <c r="H464">
        <v>16.015825067029599</v>
      </c>
      <c r="I464">
        <v>567.44529197400004</v>
      </c>
      <c r="J464">
        <v>0</v>
      </c>
    </row>
    <row r="465" spans="1:10" x14ac:dyDescent="0.2">
      <c r="A465" s="1">
        <v>39295</v>
      </c>
      <c r="B465">
        <v>4075.56</v>
      </c>
      <c r="C465">
        <v>1230847.55</v>
      </c>
      <c r="D465">
        <v>1234923.1100000001</v>
      </c>
      <c r="E465">
        <v>1234093.2378257299</v>
      </c>
      <c r="F465">
        <v>50</v>
      </c>
      <c r="G465">
        <v>129545.273739713</v>
      </c>
      <c r="H465">
        <v>9.5290112640447209</v>
      </c>
      <c r="I465">
        <v>345.13484375000002</v>
      </c>
      <c r="J465">
        <v>0</v>
      </c>
    </row>
    <row r="466" spans="1:10" x14ac:dyDescent="0.2">
      <c r="A466" s="1">
        <v>39326</v>
      </c>
      <c r="B466">
        <v>4344.33</v>
      </c>
      <c r="C466">
        <v>1656775.83</v>
      </c>
      <c r="D466">
        <v>1661120.16</v>
      </c>
      <c r="E466">
        <v>1661119.42682221</v>
      </c>
      <c r="F466">
        <v>50</v>
      </c>
      <c r="G466">
        <v>82692.913353579002</v>
      </c>
      <c r="H466">
        <v>20.091981577210301</v>
      </c>
      <c r="I466">
        <v>345.06484375000002</v>
      </c>
      <c r="J466">
        <v>0</v>
      </c>
    </row>
    <row r="467" spans="1:10" x14ac:dyDescent="0.2">
      <c r="A467" s="1">
        <v>39356</v>
      </c>
      <c r="B467">
        <v>2194.8000000000002</v>
      </c>
      <c r="C467">
        <v>2028807.21</v>
      </c>
      <c r="D467">
        <v>2031002.01</v>
      </c>
      <c r="E467">
        <v>2031002.0037080201</v>
      </c>
      <c r="F467">
        <v>50</v>
      </c>
      <c r="G467">
        <v>84879.310575566997</v>
      </c>
      <c r="H467">
        <v>24.276502870439</v>
      </c>
      <c r="I467">
        <v>29570.823120616998</v>
      </c>
      <c r="J467">
        <v>0</v>
      </c>
    </row>
    <row r="468" spans="1:10" x14ac:dyDescent="0.2">
      <c r="A468" s="1">
        <v>39387</v>
      </c>
      <c r="B468">
        <v>6319.71</v>
      </c>
      <c r="C468">
        <v>2405610.64</v>
      </c>
      <c r="D468">
        <v>2411930.35</v>
      </c>
      <c r="E468">
        <v>2411930.7830715999</v>
      </c>
      <c r="F468">
        <v>50</v>
      </c>
      <c r="G468">
        <v>92895.977199407993</v>
      </c>
      <c r="H468">
        <v>25.9777173034005</v>
      </c>
      <c r="I468">
        <v>1294.651237758</v>
      </c>
      <c r="J468">
        <v>0</v>
      </c>
    </row>
    <row r="469" spans="1:10" x14ac:dyDescent="0.2">
      <c r="A469" s="1">
        <v>39417</v>
      </c>
      <c r="B469">
        <v>4462.8599999999997</v>
      </c>
      <c r="C469">
        <v>2350357.8199999998</v>
      </c>
      <c r="D469">
        <v>2354820.6800000002</v>
      </c>
      <c r="E469">
        <v>2354851.82316068</v>
      </c>
      <c r="F469">
        <v>50</v>
      </c>
      <c r="G469">
        <v>116387.480061001</v>
      </c>
      <c r="H469">
        <v>20.232861279654401</v>
      </c>
      <c r="I469">
        <v>-8.4397899999999998E-2</v>
      </c>
      <c r="J469">
        <v>0</v>
      </c>
    </row>
    <row r="470" spans="1:10" x14ac:dyDescent="0.2">
      <c r="A470" s="1">
        <v>39448</v>
      </c>
      <c r="B470">
        <v>8834.98</v>
      </c>
      <c r="C470">
        <v>2421619.85</v>
      </c>
      <c r="D470">
        <v>2430454.83</v>
      </c>
      <c r="E470">
        <v>2430454.3988979599</v>
      </c>
      <c r="F470">
        <v>50</v>
      </c>
      <c r="G470">
        <v>118462.27632332301</v>
      </c>
      <c r="H470">
        <v>20.516695055432201</v>
      </c>
      <c r="I470">
        <v>0</v>
      </c>
      <c r="J470">
        <v>0</v>
      </c>
    </row>
    <row r="471" spans="1:10" x14ac:dyDescent="0.2">
      <c r="A471" s="1">
        <v>39479</v>
      </c>
      <c r="B471">
        <v>4424.08</v>
      </c>
      <c r="C471">
        <v>1934366.44</v>
      </c>
      <c r="D471">
        <v>1938790.52</v>
      </c>
      <c r="E471">
        <v>1938790.3541348099</v>
      </c>
      <c r="F471">
        <v>50</v>
      </c>
      <c r="G471">
        <v>152631.047643987</v>
      </c>
      <c r="H471">
        <v>12.7024689859854</v>
      </c>
      <c r="I471">
        <v>0.79486140000000005</v>
      </c>
      <c r="J471">
        <v>0</v>
      </c>
    </row>
    <row r="472" spans="1:10" x14ac:dyDescent="0.2">
      <c r="A472" s="1">
        <v>39508</v>
      </c>
      <c r="B472">
        <v>4994.58</v>
      </c>
      <c r="C472">
        <v>2323775.14</v>
      </c>
      <c r="D472">
        <v>2328769.7200000002</v>
      </c>
      <c r="E472">
        <v>2328769.59319381</v>
      </c>
      <c r="F472">
        <v>50</v>
      </c>
      <c r="G472">
        <v>122703.611444364</v>
      </c>
      <c r="H472">
        <v>18.980537705539099</v>
      </c>
      <c r="I472">
        <v>210.93043175599999</v>
      </c>
      <c r="J472">
        <v>0</v>
      </c>
    </row>
    <row r="473" spans="1:10" x14ac:dyDescent="0.2">
      <c r="A473" s="1">
        <v>39539</v>
      </c>
      <c r="B473">
        <v>8914.84</v>
      </c>
      <c r="C473">
        <v>2799819.48</v>
      </c>
      <c r="D473">
        <v>2808734.32</v>
      </c>
      <c r="E473">
        <v>2800848.29410986</v>
      </c>
      <c r="F473">
        <v>50</v>
      </c>
      <c r="G473">
        <v>171906.23600682299</v>
      </c>
      <c r="H473">
        <v>16.293757657907499</v>
      </c>
      <c r="I473">
        <v>150.25526837199999</v>
      </c>
      <c r="J473">
        <v>0</v>
      </c>
    </row>
    <row r="474" spans="1:10" x14ac:dyDescent="0.2">
      <c r="A474" s="1">
        <v>39569</v>
      </c>
      <c r="B474">
        <v>18995.830000000002</v>
      </c>
      <c r="C474">
        <v>3307559.78</v>
      </c>
      <c r="D474">
        <v>3326555.61</v>
      </c>
      <c r="E474">
        <v>3326596.8181240698</v>
      </c>
      <c r="F474">
        <v>50</v>
      </c>
      <c r="G474">
        <v>143771.28887057299</v>
      </c>
      <c r="H474">
        <v>23.1383068541355</v>
      </c>
      <c r="I474">
        <v>27.380577809999998</v>
      </c>
      <c r="J474">
        <v>0</v>
      </c>
    </row>
    <row r="475" spans="1:10" x14ac:dyDescent="0.2">
      <c r="A475" s="1">
        <v>39600</v>
      </c>
      <c r="B475">
        <v>14505.91</v>
      </c>
      <c r="C475">
        <v>3508183.06</v>
      </c>
      <c r="D475">
        <v>3522688.97</v>
      </c>
      <c r="E475">
        <v>3534078.3852200401</v>
      </c>
      <c r="F475">
        <v>50</v>
      </c>
      <c r="G475">
        <v>135266.896780854</v>
      </c>
      <c r="H475">
        <v>26.126718512180702</v>
      </c>
      <c r="I475">
        <v>1.750989535</v>
      </c>
      <c r="J475">
        <v>0</v>
      </c>
    </row>
    <row r="476" spans="1:10" x14ac:dyDescent="0.2">
      <c r="A476" s="1">
        <v>39630</v>
      </c>
      <c r="B476">
        <v>4562.6400000000003</v>
      </c>
      <c r="C476">
        <v>6524497.8899999997</v>
      </c>
      <c r="D476">
        <v>6529060.5300000003</v>
      </c>
      <c r="E476">
        <v>6529030.4095067699</v>
      </c>
      <c r="F476">
        <v>50</v>
      </c>
      <c r="G476">
        <v>224076.335519018</v>
      </c>
      <c r="H476">
        <v>29.1375276002879</v>
      </c>
      <c r="I476">
        <v>1.25E-3</v>
      </c>
      <c r="J476">
        <v>0</v>
      </c>
    </row>
    <row r="477" spans="1:10" x14ac:dyDescent="0.2">
      <c r="A477" s="1">
        <v>39661</v>
      </c>
      <c r="B477">
        <v>8319.1</v>
      </c>
      <c r="C477">
        <v>4397497.7</v>
      </c>
      <c r="D477">
        <v>4405816.8</v>
      </c>
      <c r="E477">
        <v>4405826.0696165403</v>
      </c>
      <c r="F477">
        <v>50</v>
      </c>
      <c r="G477">
        <v>118882.836612429</v>
      </c>
      <c r="H477">
        <v>37.0602986091723</v>
      </c>
      <c r="I477">
        <v>7.3547455199999998</v>
      </c>
      <c r="J477">
        <v>0</v>
      </c>
    </row>
    <row r="478" spans="1:10" x14ac:dyDescent="0.2">
      <c r="A478" s="1">
        <v>39692</v>
      </c>
      <c r="B478">
        <v>1351.85</v>
      </c>
      <c r="C478">
        <v>793803.12</v>
      </c>
      <c r="D478">
        <v>795154.97</v>
      </c>
      <c r="E478">
        <v>795154.84491903195</v>
      </c>
      <c r="F478">
        <v>50</v>
      </c>
      <c r="G478">
        <v>46231.033824145001</v>
      </c>
      <c r="H478">
        <v>17.199909010631501</v>
      </c>
      <c r="I478">
        <v>14.730323691000001</v>
      </c>
      <c r="J478">
        <v>0</v>
      </c>
    </row>
    <row r="479" spans="1:10" x14ac:dyDescent="0.2">
      <c r="A479" s="1">
        <v>39722</v>
      </c>
      <c r="B479">
        <v>1897.7</v>
      </c>
      <c r="C479">
        <v>1700275.31</v>
      </c>
      <c r="D479">
        <v>1702173.01</v>
      </c>
      <c r="E479">
        <v>1702843.7110365999</v>
      </c>
      <c r="F479">
        <v>50</v>
      </c>
      <c r="G479">
        <v>100914.663162978</v>
      </c>
      <c r="H479">
        <v>16.874099319129598</v>
      </c>
      <c r="I479">
        <v>0.33793200000000001</v>
      </c>
      <c r="J479">
        <v>0</v>
      </c>
    </row>
    <row r="480" spans="1:10" x14ac:dyDescent="0.2">
      <c r="A480" s="1">
        <v>39753</v>
      </c>
      <c r="B480">
        <v>1469.94</v>
      </c>
      <c r="C480">
        <v>1771580.7</v>
      </c>
      <c r="D480">
        <v>1773050.64</v>
      </c>
      <c r="E480">
        <v>1773073.2893558999</v>
      </c>
      <c r="F480">
        <v>50</v>
      </c>
      <c r="G480">
        <v>91062.206747122997</v>
      </c>
      <c r="H480">
        <v>19.470959280663902</v>
      </c>
      <c r="I480">
        <v>-4.7697752739999997</v>
      </c>
      <c r="J480">
        <v>0</v>
      </c>
    </row>
    <row r="481" spans="1:10" x14ac:dyDescent="0.2">
      <c r="A481" s="1">
        <v>39783</v>
      </c>
      <c r="B481">
        <v>1528.14</v>
      </c>
      <c r="C481">
        <v>623171.18999999994</v>
      </c>
      <c r="D481">
        <v>624699.32999999996</v>
      </c>
      <c r="E481">
        <v>624699.05719433597</v>
      </c>
      <c r="F481">
        <v>50</v>
      </c>
      <c r="G481">
        <v>56959.131228856</v>
      </c>
      <c r="H481">
        <v>10.967496233121199</v>
      </c>
      <c r="I481">
        <v>0</v>
      </c>
      <c r="J481">
        <v>0</v>
      </c>
    </row>
    <row r="482" spans="1:10" x14ac:dyDescent="0.2">
      <c r="A482" s="1">
        <v>39814</v>
      </c>
      <c r="B482">
        <v>2532.8000000000002</v>
      </c>
      <c r="C482">
        <v>850995.6</v>
      </c>
      <c r="D482">
        <v>853528.4</v>
      </c>
      <c r="E482">
        <v>853528.43274486996</v>
      </c>
      <c r="F482">
        <v>50</v>
      </c>
      <c r="G482">
        <v>77028.279676791004</v>
      </c>
      <c r="H482">
        <v>11.0808981105409</v>
      </c>
      <c r="I482">
        <v>14.085983905999999</v>
      </c>
      <c r="J482">
        <v>0</v>
      </c>
    </row>
    <row r="483" spans="1:10" x14ac:dyDescent="0.2">
      <c r="A483" s="1">
        <v>39845</v>
      </c>
      <c r="B483">
        <v>3755.21</v>
      </c>
      <c r="C483">
        <v>836414.55</v>
      </c>
      <c r="D483">
        <v>840169.76</v>
      </c>
      <c r="E483">
        <v>886811.86529113795</v>
      </c>
      <c r="F483">
        <v>50</v>
      </c>
      <c r="G483">
        <v>45310.607915082001</v>
      </c>
      <c r="H483">
        <v>19.572763631540901</v>
      </c>
      <c r="I483">
        <v>41.953432190000001</v>
      </c>
      <c r="J483">
        <v>0</v>
      </c>
    </row>
    <row r="484" spans="1:10" x14ac:dyDescent="0.2">
      <c r="A484" s="1">
        <v>39873</v>
      </c>
      <c r="B484">
        <v>4992.2700000000004</v>
      </c>
      <c r="C484">
        <v>859224.1</v>
      </c>
      <c r="D484">
        <v>864216.37</v>
      </c>
      <c r="E484">
        <v>893299.19106652495</v>
      </c>
      <c r="F484">
        <v>50</v>
      </c>
      <c r="G484">
        <v>58477.520951291997</v>
      </c>
      <c r="H484">
        <v>15.276121991186001</v>
      </c>
      <c r="I484">
        <v>10.552727552</v>
      </c>
      <c r="J484">
        <v>0</v>
      </c>
    </row>
    <row r="485" spans="1:10" x14ac:dyDescent="0.2">
      <c r="A485" s="1">
        <v>39904</v>
      </c>
      <c r="B485">
        <v>6871.22</v>
      </c>
      <c r="C485">
        <v>842454.62</v>
      </c>
      <c r="D485">
        <v>849325.84</v>
      </c>
      <c r="E485">
        <v>878558.64324298897</v>
      </c>
      <c r="F485">
        <v>50</v>
      </c>
      <c r="G485">
        <v>52432.976963521003</v>
      </c>
      <c r="H485">
        <v>16.756056055178998</v>
      </c>
      <c r="I485">
        <v>11.257897679999999</v>
      </c>
      <c r="J485">
        <v>0</v>
      </c>
    </row>
    <row r="486" spans="1:10" x14ac:dyDescent="0.2">
      <c r="A486" s="1">
        <v>39934</v>
      </c>
      <c r="B486">
        <v>8632.25</v>
      </c>
      <c r="C486">
        <v>1055405.1599999999</v>
      </c>
      <c r="D486">
        <v>1064037.4099999999</v>
      </c>
      <c r="E486">
        <v>1096884.81477271</v>
      </c>
      <c r="F486">
        <v>50</v>
      </c>
      <c r="G486">
        <v>57800.622627236</v>
      </c>
      <c r="H486">
        <v>18.977236126754601</v>
      </c>
      <c r="I486">
        <v>11.249097782</v>
      </c>
      <c r="J486">
        <v>0</v>
      </c>
    </row>
    <row r="487" spans="1:10" x14ac:dyDescent="0.2">
      <c r="A487" s="1">
        <v>39965</v>
      </c>
      <c r="B487">
        <v>8941.27</v>
      </c>
      <c r="C487">
        <v>1158965.94</v>
      </c>
      <c r="D487">
        <v>1167907.21</v>
      </c>
      <c r="E487">
        <v>1202959.42922489</v>
      </c>
      <c r="F487">
        <v>50</v>
      </c>
      <c r="G487">
        <v>46161.438474187999</v>
      </c>
      <c r="H487">
        <v>26.0600924584026</v>
      </c>
      <c r="I487">
        <v>11.925425307999999</v>
      </c>
      <c r="J487">
        <v>0</v>
      </c>
    </row>
    <row r="488" spans="1:10" x14ac:dyDescent="0.2">
      <c r="A488" s="1">
        <v>39995</v>
      </c>
      <c r="B488">
        <v>7071.36</v>
      </c>
      <c r="C488">
        <v>1086692.5</v>
      </c>
      <c r="D488">
        <v>1093763.8600000001</v>
      </c>
      <c r="E488">
        <v>1093764.00819102</v>
      </c>
      <c r="F488">
        <v>50</v>
      </c>
      <c r="G488">
        <v>50039.621105999002</v>
      </c>
      <c r="H488">
        <v>21.858016456717198</v>
      </c>
      <c r="I488">
        <v>2.8534318019999998</v>
      </c>
      <c r="J488">
        <v>0</v>
      </c>
    </row>
    <row r="489" spans="1:10" x14ac:dyDescent="0.2">
      <c r="A489" s="1">
        <v>40026</v>
      </c>
      <c r="B489">
        <v>8764.15</v>
      </c>
      <c r="C489">
        <v>1521413.33</v>
      </c>
      <c r="D489">
        <v>1530177.48</v>
      </c>
      <c r="E489">
        <v>1530177.27933715</v>
      </c>
      <c r="F489">
        <v>50</v>
      </c>
      <c r="G489">
        <v>78184.520630215993</v>
      </c>
      <c r="H489">
        <v>19.572357057087299</v>
      </c>
      <c r="I489">
        <v>78.074774650999998</v>
      </c>
      <c r="J489">
        <v>0</v>
      </c>
    </row>
    <row r="490" spans="1:10" x14ac:dyDescent="0.2">
      <c r="A490" s="1">
        <v>40057</v>
      </c>
      <c r="B490">
        <v>12353.21</v>
      </c>
      <c r="C490">
        <v>1421562.18</v>
      </c>
      <c r="D490">
        <v>1433915.39</v>
      </c>
      <c r="E490">
        <v>1433915.07824994</v>
      </c>
      <c r="F490">
        <v>50</v>
      </c>
      <c r="G490">
        <v>60907.713091705002</v>
      </c>
      <c r="H490">
        <v>23.5435688511166</v>
      </c>
      <c r="I490">
        <v>69.858488671000003</v>
      </c>
      <c r="J490">
        <v>0</v>
      </c>
    </row>
    <row r="491" spans="1:10" x14ac:dyDescent="0.2">
      <c r="A491" s="1">
        <v>40087</v>
      </c>
      <c r="B491">
        <v>11686.87</v>
      </c>
      <c r="C491">
        <v>1732963.54</v>
      </c>
      <c r="D491">
        <v>1744650.41</v>
      </c>
      <c r="E491">
        <v>1744677.471869</v>
      </c>
      <c r="F491">
        <v>50</v>
      </c>
      <c r="G491">
        <v>64783.941437704998</v>
      </c>
      <c r="H491">
        <v>26.9317478508273</v>
      </c>
      <c r="I491">
        <v>67.303714033999995</v>
      </c>
      <c r="J491">
        <v>0</v>
      </c>
    </row>
    <row r="492" spans="1:10" x14ac:dyDescent="0.2">
      <c r="A492" s="1">
        <v>40118</v>
      </c>
      <c r="B492">
        <v>5088.57</v>
      </c>
      <c r="C492">
        <v>1715242.68</v>
      </c>
      <c r="D492">
        <v>1720331.25</v>
      </c>
      <c r="E492">
        <v>1720331.1686477</v>
      </c>
      <c r="F492">
        <v>50</v>
      </c>
      <c r="G492">
        <v>66895.268219325997</v>
      </c>
      <c r="H492">
        <v>25.7536534183524</v>
      </c>
      <c r="I492">
        <v>2466.38440055</v>
      </c>
      <c r="J492">
        <v>0</v>
      </c>
    </row>
    <row r="493" spans="1:10" x14ac:dyDescent="0.2">
      <c r="A493" s="1">
        <v>40148</v>
      </c>
      <c r="B493">
        <v>5061.55</v>
      </c>
      <c r="C493">
        <v>1722936.8</v>
      </c>
      <c r="D493">
        <v>1727998.35</v>
      </c>
      <c r="E493">
        <v>1727998.0681781999</v>
      </c>
      <c r="F493">
        <v>50</v>
      </c>
      <c r="G493">
        <v>64618.807421789999</v>
      </c>
      <c r="H493">
        <v>26.742319295554299</v>
      </c>
      <c r="I493">
        <v>58.712393245000001</v>
      </c>
      <c r="J493">
        <v>0</v>
      </c>
    </row>
    <row r="494" spans="1:10" x14ac:dyDescent="0.2">
      <c r="A494" s="1">
        <v>40179</v>
      </c>
      <c r="B494">
        <v>3593.36</v>
      </c>
      <c r="C494">
        <v>1746778.6</v>
      </c>
      <c r="D494">
        <v>1750371.96</v>
      </c>
      <c r="E494">
        <v>1750399.9133925899</v>
      </c>
      <c r="F494">
        <v>50</v>
      </c>
      <c r="G494">
        <v>54565.35133238</v>
      </c>
      <c r="H494">
        <v>32.078975011441401</v>
      </c>
      <c r="I494">
        <v>0.62848934400000001</v>
      </c>
      <c r="J494">
        <v>0</v>
      </c>
    </row>
    <row r="495" spans="1:10" x14ac:dyDescent="0.2">
      <c r="A495" s="1">
        <v>40210</v>
      </c>
      <c r="B495">
        <v>8600.39</v>
      </c>
      <c r="C495">
        <v>1785623.71</v>
      </c>
      <c r="D495">
        <v>1794224.1</v>
      </c>
      <c r="E495">
        <v>1794077.8762862899</v>
      </c>
      <c r="F495">
        <v>50</v>
      </c>
      <c r="G495">
        <v>342588.26499507</v>
      </c>
      <c r="H495">
        <v>5.2368364201181796</v>
      </c>
      <c r="I495">
        <v>0.82694498299999997</v>
      </c>
      <c r="J495">
        <v>0</v>
      </c>
    </row>
    <row r="496" spans="1:10" x14ac:dyDescent="0.2">
      <c r="A496" s="1">
        <v>40238</v>
      </c>
      <c r="B496">
        <v>2410.2600000000002</v>
      </c>
      <c r="C496">
        <v>1150612.99</v>
      </c>
      <c r="D496">
        <v>1153023.25</v>
      </c>
      <c r="E496">
        <v>1153038.77684896</v>
      </c>
      <c r="F496">
        <v>50</v>
      </c>
      <c r="G496">
        <v>416458.330086648</v>
      </c>
      <c r="H496">
        <v>2.76867742472353</v>
      </c>
      <c r="I496">
        <v>0</v>
      </c>
      <c r="J496">
        <v>0</v>
      </c>
    </row>
    <row r="497" spans="1:10" x14ac:dyDescent="0.2">
      <c r="A497" s="1">
        <v>40269</v>
      </c>
      <c r="B497">
        <v>2575.87</v>
      </c>
      <c r="C497">
        <v>1253615.53</v>
      </c>
      <c r="D497">
        <v>1256191.3999999999</v>
      </c>
      <c r="E497">
        <v>1258184.9546850501</v>
      </c>
      <c r="F497">
        <v>50</v>
      </c>
      <c r="G497">
        <v>435112.18492928398</v>
      </c>
      <c r="H497">
        <v>2.8917967193001801</v>
      </c>
      <c r="I497">
        <v>71.034220980000001</v>
      </c>
      <c r="J497">
        <v>0</v>
      </c>
    </row>
    <row r="498" spans="1:10" x14ac:dyDescent="0.2">
      <c r="A498" s="1">
        <v>40299</v>
      </c>
      <c r="B498">
        <v>3325.66</v>
      </c>
      <c r="C498">
        <v>1835479.44</v>
      </c>
      <c r="D498">
        <v>1838805.1</v>
      </c>
      <c r="E498">
        <v>1835336.27805512</v>
      </c>
      <c r="F498">
        <v>50</v>
      </c>
      <c r="G498">
        <v>472108.91980472999</v>
      </c>
      <c r="H498">
        <v>3.8875937887388998</v>
      </c>
      <c r="I498">
        <v>31.426185975999999</v>
      </c>
      <c r="J498">
        <v>0</v>
      </c>
    </row>
    <row r="499" spans="1:10" x14ac:dyDescent="0.2">
      <c r="A499" s="1">
        <v>40330</v>
      </c>
      <c r="B499">
        <v>3534.57</v>
      </c>
      <c r="C499">
        <v>1418278.58</v>
      </c>
      <c r="D499">
        <v>1421813.15</v>
      </c>
      <c r="E499">
        <v>1418399.0617887001</v>
      </c>
      <c r="F499">
        <v>50</v>
      </c>
      <c r="G499">
        <v>410810.24636924302</v>
      </c>
      <c r="H499">
        <v>3.4527275885472899</v>
      </c>
      <c r="I499">
        <v>16.809508296000001</v>
      </c>
      <c r="J499">
        <v>0</v>
      </c>
    </row>
    <row r="500" spans="1:10" x14ac:dyDescent="0.2">
      <c r="A500" s="1">
        <v>40360</v>
      </c>
      <c r="B500">
        <v>5613.93</v>
      </c>
      <c r="C500">
        <v>1892944.37</v>
      </c>
      <c r="D500">
        <v>1898558.3</v>
      </c>
      <c r="E500">
        <v>1899024.36217033</v>
      </c>
      <c r="F500">
        <v>50</v>
      </c>
      <c r="G500">
        <v>439136.82841497299</v>
      </c>
      <c r="H500">
        <v>4.3244586645102299</v>
      </c>
      <c r="I500">
        <v>4.7003743399999998</v>
      </c>
      <c r="J500">
        <v>0</v>
      </c>
    </row>
    <row r="501" spans="1:10" x14ac:dyDescent="0.2">
      <c r="A501" s="1">
        <v>40391</v>
      </c>
      <c r="B501">
        <v>5491.95</v>
      </c>
      <c r="C501">
        <v>2056289.28</v>
      </c>
      <c r="D501">
        <v>2061781.23</v>
      </c>
      <c r="E501">
        <v>2060388.1757167201</v>
      </c>
      <c r="F501">
        <v>50</v>
      </c>
      <c r="G501">
        <v>429190.31375319802</v>
      </c>
      <c r="H501">
        <v>4.8006400372511999</v>
      </c>
      <c r="I501">
        <v>2.8087286E-2</v>
      </c>
      <c r="J501">
        <v>0</v>
      </c>
    </row>
    <row r="502" spans="1:10" x14ac:dyDescent="0.2">
      <c r="A502" s="1">
        <v>40422</v>
      </c>
      <c r="B502">
        <v>5070.26</v>
      </c>
      <c r="C502">
        <v>2162167.0499999998</v>
      </c>
      <c r="D502">
        <v>2167237.31</v>
      </c>
      <c r="E502">
        <v>2167258.1208566702</v>
      </c>
      <c r="F502">
        <v>50</v>
      </c>
      <c r="G502">
        <v>437198.775979581</v>
      </c>
      <c r="H502">
        <v>4.9918391673160203</v>
      </c>
      <c r="I502">
        <v>15167.852980821001</v>
      </c>
      <c r="J502">
        <v>0</v>
      </c>
    </row>
    <row r="503" spans="1:10" x14ac:dyDescent="0.2">
      <c r="A503" s="1">
        <v>40452</v>
      </c>
      <c r="B503">
        <v>7981.67</v>
      </c>
      <c r="C503">
        <v>2815298.28</v>
      </c>
      <c r="D503">
        <v>2823279.95</v>
      </c>
      <c r="E503">
        <v>2823158.3271658998</v>
      </c>
      <c r="F503">
        <v>50</v>
      </c>
      <c r="G503">
        <v>350941.01824559103</v>
      </c>
      <c r="H503">
        <v>8.0458586824373093</v>
      </c>
      <c r="I503">
        <v>463.51150877700002</v>
      </c>
      <c r="J503">
        <v>0</v>
      </c>
    </row>
    <row r="504" spans="1:10" x14ac:dyDescent="0.2">
      <c r="A504" s="1">
        <v>40483</v>
      </c>
      <c r="B504">
        <v>5881.1</v>
      </c>
      <c r="C504">
        <v>1989082.72</v>
      </c>
      <c r="D504">
        <v>1994963.82</v>
      </c>
      <c r="E504">
        <v>1994912.1041091401</v>
      </c>
      <c r="F504">
        <v>50</v>
      </c>
      <c r="G504">
        <v>443385.45901243697</v>
      </c>
      <c r="H504">
        <v>4.4999989265561897</v>
      </c>
      <c r="I504">
        <v>321.98549744600001</v>
      </c>
      <c r="J504">
        <v>0</v>
      </c>
    </row>
    <row r="505" spans="1:10" x14ac:dyDescent="0.2">
      <c r="A505" s="1">
        <v>40513</v>
      </c>
      <c r="B505">
        <v>7275.92</v>
      </c>
      <c r="C505">
        <v>2375847.14</v>
      </c>
      <c r="D505">
        <v>2383123.06</v>
      </c>
      <c r="E505">
        <v>2383136.9258099901</v>
      </c>
      <c r="F505">
        <v>50</v>
      </c>
      <c r="G505">
        <v>553709.92037151405</v>
      </c>
      <c r="H505">
        <v>4.3040190436041303</v>
      </c>
      <c r="I505">
        <v>41.116101528999998</v>
      </c>
      <c r="J505">
        <v>0</v>
      </c>
    </row>
    <row r="506" spans="1:10" x14ac:dyDescent="0.2">
      <c r="A506" s="1">
        <v>40544</v>
      </c>
      <c r="B506">
        <v>4085.09</v>
      </c>
      <c r="C506">
        <v>2435008.44</v>
      </c>
      <c r="D506">
        <v>2439093.5299999998</v>
      </c>
      <c r="E506">
        <v>2445468.78607105</v>
      </c>
      <c r="F506">
        <v>50</v>
      </c>
      <c r="G506">
        <v>503270.05829795101</v>
      </c>
      <c r="H506">
        <v>4.8593072276963696</v>
      </c>
      <c r="I506">
        <v>75.045699353000003</v>
      </c>
      <c r="J506">
        <v>0</v>
      </c>
    </row>
    <row r="507" spans="1:10" x14ac:dyDescent="0.2">
      <c r="A507" s="1">
        <v>40575</v>
      </c>
      <c r="B507">
        <v>2318.35</v>
      </c>
      <c r="C507">
        <v>2252036.2599999998</v>
      </c>
      <c r="D507">
        <v>2254354.61</v>
      </c>
      <c r="E507">
        <v>2261663.42948065</v>
      </c>
      <c r="F507">
        <v>50</v>
      </c>
      <c r="G507">
        <v>443743.86455988901</v>
      </c>
      <c r="H507">
        <v>5.0976368304559898</v>
      </c>
      <c r="I507">
        <v>381.63778871400001</v>
      </c>
      <c r="J507">
        <v>0</v>
      </c>
    </row>
    <row r="508" spans="1:10" x14ac:dyDescent="0.2">
      <c r="A508" s="1">
        <v>40603</v>
      </c>
      <c r="B508">
        <v>3258.43</v>
      </c>
      <c r="C508">
        <v>2500242.2599999998</v>
      </c>
      <c r="D508">
        <v>2503500.69</v>
      </c>
      <c r="E508">
        <v>2503494.6759124198</v>
      </c>
      <c r="F508">
        <v>50</v>
      </c>
      <c r="G508">
        <v>452090.417472589</v>
      </c>
      <c r="H508">
        <v>5.5386443487625998</v>
      </c>
      <c r="I508">
        <v>473.35995185500002</v>
      </c>
      <c r="J508">
        <v>0</v>
      </c>
    </row>
    <row r="509" spans="1:10" x14ac:dyDescent="0.2">
      <c r="A509" s="1">
        <v>40634</v>
      </c>
      <c r="B509">
        <v>3305.17</v>
      </c>
      <c r="C509">
        <v>2828573.36</v>
      </c>
      <c r="D509">
        <v>2831878.53</v>
      </c>
      <c r="E509">
        <v>2874611.9286709102</v>
      </c>
      <c r="F509">
        <v>50</v>
      </c>
      <c r="G509">
        <v>519268.93891762203</v>
      </c>
      <c r="H509">
        <v>5.53599750025574</v>
      </c>
      <c r="I509">
        <v>59.619137498999997</v>
      </c>
      <c r="J509">
        <v>0</v>
      </c>
    </row>
    <row r="510" spans="1:10" x14ac:dyDescent="0.2">
      <c r="A510" s="1">
        <v>40664</v>
      </c>
      <c r="B510">
        <v>3466.67</v>
      </c>
      <c r="C510">
        <v>2818845.31</v>
      </c>
      <c r="D510">
        <v>2822311.98</v>
      </c>
      <c r="E510">
        <v>2821821.3952123602</v>
      </c>
      <c r="F510">
        <v>50</v>
      </c>
      <c r="G510">
        <v>483579.40406041901</v>
      </c>
      <c r="H510">
        <v>5.8352803521379899</v>
      </c>
      <c r="I510">
        <v>0</v>
      </c>
      <c r="J510">
        <v>0</v>
      </c>
    </row>
    <row r="511" spans="1:10" x14ac:dyDescent="0.2">
      <c r="A511" s="1">
        <v>40695</v>
      </c>
      <c r="B511">
        <v>1608.79</v>
      </c>
      <c r="C511">
        <v>3023159.29</v>
      </c>
      <c r="D511">
        <v>3024768.08</v>
      </c>
      <c r="E511">
        <v>3025035.8949356601</v>
      </c>
      <c r="F511">
        <v>50</v>
      </c>
      <c r="G511">
        <v>468198.88349111198</v>
      </c>
      <c r="H511">
        <v>6.4610062125299503</v>
      </c>
      <c r="I511">
        <v>0</v>
      </c>
      <c r="J511">
        <v>0</v>
      </c>
    </row>
    <row r="512" spans="1:10" x14ac:dyDescent="0.2">
      <c r="A512" s="1">
        <v>40725</v>
      </c>
      <c r="B512">
        <v>2542.79</v>
      </c>
      <c r="C512">
        <v>3086853.42</v>
      </c>
      <c r="D512">
        <v>3089396.21</v>
      </c>
      <c r="E512">
        <v>3089358.25675915</v>
      </c>
      <c r="F512">
        <v>50</v>
      </c>
      <c r="G512">
        <v>508309.41338019498</v>
      </c>
      <c r="H512">
        <v>6.0780912688443802</v>
      </c>
      <c r="I512">
        <v>192.75057841899999</v>
      </c>
      <c r="J512">
        <v>0</v>
      </c>
    </row>
    <row r="513" spans="1:10" x14ac:dyDescent="0.2">
      <c r="A513" s="1">
        <v>40756</v>
      </c>
      <c r="B513">
        <v>2326.73</v>
      </c>
      <c r="C513">
        <v>3201278.99</v>
      </c>
      <c r="D513">
        <v>3203605.72</v>
      </c>
      <c r="E513">
        <v>3203596.5271204701</v>
      </c>
      <c r="F513">
        <v>50</v>
      </c>
      <c r="G513">
        <v>484960.00108343799</v>
      </c>
      <c r="H513">
        <v>6.6058999577621504</v>
      </c>
      <c r="I513">
        <v>0.723552945</v>
      </c>
      <c r="J513">
        <v>0</v>
      </c>
    </row>
    <row r="514" spans="1:10" x14ac:dyDescent="0.2">
      <c r="A514" s="1">
        <v>40787</v>
      </c>
      <c r="B514">
        <v>9236.35</v>
      </c>
      <c r="C514">
        <v>2613782.06</v>
      </c>
      <c r="D514">
        <v>2623018.41</v>
      </c>
      <c r="E514">
        <v>2620134.3576270398</v>
      </c>
      <c r="F514">
        <v>50</v>
      </c>
      <c r="G514">
        <v>377283.77064324002</v>
      </c>
      <c r="H514">
        <v>6.9449356737063299</v>
      </c>
      <c r="I514">
        <v>77.160223631999997</v>
      </c>
      <c r="J514">
        <v>0</v>
      </c>
    </row>
    <row r="515" spans="1:10" x14ac:dyDescent="0.2">
      <c r="A515" s="1">
        <v>40817</v>
      </c>
      <c r="B515">
        <v>19697.400000000001</v>
      </c>
      <c r="C515">
        <v>2617027.64</v>
      </c>
      <c r="D515">
        <v>2636725.04</v>
      </c>
      <c r="E515">
        <v>2636852.4478642601</v>
      </c>
      <c r="F515">
        <v>50</v>
      </c>
      <c r="G515">
        <v>457619.84300516697</v>
      </c>
      <c r="H515">
        <v>5.7621031199896997</v>
      </c>
      <c r="I515">
        <v>0.277285008</v>
      </c>
      <c r="J515">
        <v>0</v>
      </c>
    </row>
    <row r="516" spans="1:10" x14ac:dyDescent="0.2">
      <c r="A516" s="1">
        <v>40848</v>
      </c>
      <c r="B516">
        <v>14838.05</v>
      </c>
      <c r="C516">
        <v>2585124.4700000002</v>
      </c>
      <c r="D516">
        <v>2599962.52</v>
      </c>
      <c r="E516">
        <v>2599920.3229169901</v>
      </c>
      <c r="F516">
        <v>50</v>
      </c>
      <c r="G516">
        <v>443475.94984706602</v>
      </c>
      <c r="H516">
        <v>5.8625959847734199</v>
      </c>
      <c r="I516">
        <v>0</v>
      </c>
      <c r="J516">
        <v>0</v>
      </c>
    </row>
    <row r="517" spans="1:10" x14ac:dyDescent="0.2">
      <c r="A517" s="1">
        <v>40878</v>
      </c>
      <c r="B517">
        <v>13540.91</v>
      </c>
      <c r="C517">
        <v>2438046.75</v>
      </c>
      <c r="D517">
        <v>2451587.66</v>
      </c>
      <c r="E517">
        <v>2451748.7782641798</v>
      </c>
      <c r="F517">
        <v>50</v>
      </c>
      <c r="G517">
        <v>364456.93324167799</v>
      </c>
      <c r="H517">
        <v>6.7271381599564801</v>
      </c>
      <c r="I517">
        <v>3.3650066189999999</v>
      </c>
      <c r="J517">
        <v>0</v>
      </c>
    </row>
    <row r="518" spans="1:10" x14ac:dyDescent="0.2">
      <c r="A518" s="1">
        <v>40909</v>
      </c>
      <c r="B518">
        <v>8984.52</v>
      </c>
      <c r="C518">
        <v>2482459.7000000002</v>
      </c>
      <c r="D518">
        <v>2491444.2200000002</v>
      </c>
      <c r="E518">
        <v>2491443.8030353701</v>
      </c>
      <c r="F518">
        <v>50</v>
      </c>
      <c r="G518">
        <v>336284.02036967</v>
      </c>
      <c r="H518">
        <v>7.4087487127594596</v>
      </c>
      <c r="I518">
        <v>0</v>
      </c>
      <c r="J518">
        <v>0</v>
      </c>
    </row>
    <row r="519" spans="1:10" x14ac:dyDescent="0.2">
      <c r="A519" s="1">
        <v>40940</v>
      </c>
      <c r="B519">
        <v>7997.23</v>
      </c>
      <c r="C519">
        <v>2151847.3199999998</v>
      </c>
      <c r="D519">
        <v>2159844.5499999998</v>
      </c>
      <c r="E519">
        <v>2159868.0518391202</v>
      </c>
      <c r="F519">
        <v>50</v>
      </c>
      <c r="G519">
        <v>397909.86254663701</v>
      </c>
      <c r="H519">
        <v>5.4280391311024401</v>
      </c>
      <c r="I519">
        <v>2.2527156210000001</v>
      </c>
      <c r="J519">
        <v>0</v>
      </c>
    </row>
    <row r="520" spans="1:10" x14ac:dyDescent="0.2">
      <c r="A520" s="1">
        <v>40969</v>
      </c>
      <c r="B520">
        <v>5634.78</v>
      </c>
      <c r="C520">
        <v>2294409.81</v>
      </c>
      <c r="D520">
        <v>2300044.59</v>
      </c>
      <c r="E520">
        <v>2300045.2128243698</v>
      </c>
      <c r="F520">
        <v>50</v>
      </c>
      <c r="G520">
        <v>472902.95041148202</v>
      </c>
      <c r="H520">
        <v>4.8636727912631104</v>
      </c>
      <c r="I520">
        <v>0</v>
      </c>
      <c r="J520">
        <v>0</v>
      </c>
    </row>
    <row r="521" spans="1:10" x14ac:dyDescent="0.2">
      <c r="A521" s="1">
        <v>41000</v>
      </c>
      <c r="B521">
        <v>15525.77</v>
      </c>
      <c r="C521">
        <v>2322482.71</v>
      </c>
      <c r="D521">
        <v>2338008.48</v>
      </c>
      <c r="E521">
        <v>2338015.1952084401</v>
      </c>
      <c r="F521">
        <v>50</v>
      </c>
      <c r="G521">
        <v>379718.49482364702</v>
      </c>
      <c r="H521">
        <v>6.1572328635040403</v>
      </c>
      <c r="I521">
        <v>0</v>
      </c>
      <c r="J521">
        <v>0</v>
      </c>
    </row>
    <row r="522" spans="1:10" x14ac:dyDescent="0.2">
      <c r="A522" s="1">
        <v>41030</v>
      </c>
      <c r="B522">
        <v>12190.83</v>
      </c>
      <c r="C522">
        <v>1963801.24</v>
      </c>
      <c r="D522">
        <v>1975992.07</v>
      </c>
      <c r="E522">
        <v>1976000.9091565099</v>
      </c>
      <c r="F522">
        <v>50</v>
      </c>
      <c r="G522">
        <v>452378.57055833301</v>
      </c>
      <c r="H522">
        <v>4.3680250077224096</v>
      </c>
      <c r="I522">
        <v>0</v>
      </c>
      <c r="J522">
        <v>0</v>
      </c>
    </row>
    <row r="523" spans="1:10" x14ac:dyDescent="0.2">
      <c r="A523" s="1">
        <v>41061</v>
      </c>
      <c r="B523">
        <v>11194.2</v>
      </c>
      <c r="C523">
        <v>1726497.09</v>
      </c>
      <c r="D523">
        <v>1737691.29</v>
      </c>
      <c r="E523">
        <v>1737691.19654882</v>
      </c>
      <c r="F523">
        <v>50</v>
      </c>
      <c r="G523">
        <v>416463.64520057</v>
      </c>
      <c r="H523">
        <v>4.1724919247439898</v>
      </c>
      <c r="I523">
        <v>0</v>
      </c>
      <c r="J523">
        <v>0</v>
      </c>
    </row>
    <row r="524" spans="1:10" x14ac:dyDescent="0.2">
      <c r="A524" s="1">
        <v>41091</v>
      </c>
      <c r="B524">
        <v>5257.42</v>
      </c>
      <c r="C524">
        <v>1702141.92</v>
      </c>
      <c r="D524">
        <v>1707399.34</v>
      </c>
      <c r="E524">
        <v>1707399.35802246</v>
      </c>
      <c r="F524">
        <v>50</v>
      </c>
      <c r="G524">
        <v>422924.26742790302</v>
      </c>
      <c r="H524">
        <v>4.03712789622206</v>
      </c>
      <c r="I524">
        <v>0</v>
      </c>
      <c r="J524">
        <v>0</v>
      </c>
    </row>
    <row r="525" spans="1:10" x14ac:dyDescent="0.2">
      <c r="A525" s="1">
        <v>41122</v>
      </c>
      <c r="B525">
        <v>8427.2900000000009</v>
      </c>
      <c r="C525">
        <v>1727425.06</v>
      </c>
      <c r="D525">
        <v>1735852.35</v>
      </c>
      <c r="E525">
        <v>1735852.3946331399</v>
      </c>
      <c r="F525">
        <v>50</v>
      </c>
      <c r="G525">
        <v>373709.75156937802</v>
      </c>
      <c r="H525">
        <v>4.64492132555681</v>
      </c>
      <c r="I525">
        <v>0</v>
      </c>
      <c r="J525">
        <v>0</v>
      </c>
    </row>
    <row r="526" spans="1:10" x14ac:dyDescent="0.2">
      <c r="A526" s="1">
        <v>41153</v>
      </c>
      <c r="B526">
        <v>1029.4000000000001</v>
      </c>
      <c r="C526">
        <v>1617646.56</v>
      </c>
      <c r="D526">
        <v>1618675.96</v>
      </c>
      <c r="E526">
        <v>1618671.7916864101</v>
      </c>
      <c r="F526">
        <v>50</v>
      </c>
      <c r="G526">
        <v>349850.28468463803</v>
      </c>
      <c r="H526">
        <v>4.6267556796345399</v>
      </c>
      <c r="I526">
        <v>0</v>
      </c>
      <c r="J526">
        <v>0</v>
      </c>
    </row>
    <row r="527" spans="1:10" x14ac:dyDescent="0.2">
      <c r="A527" s="1">
        <v>41183</v>
      </c>
      <c r="B527">
        <v>3244.82</v>
      </c>
      <c r="C527">
        <v>1925555.34</v>
      </c>
      <c r="D527">
        <v>1928800.16</v>
      </c>
      <c r="E527">
        <v>1928800.1553579699</v>
      </c>
      <c r="F527">
        <v>50</v>
      </c>
      <c r="G527">
        <v>598549.97663883795</v>
      </c>
      <c r="H527">
        <v>3.2224546498007798</v>
      </c>
      <c r="I527">
        <v>0</v>
      </c>
      <c r="J527">
        <v>0</v>
      </c>
    </row>
    <row r="528" spans="1:10" x14ac:dyDescent="0.2">
      <c r="A528" s="1">
        <v>41214</v>
      </c>
      <c r="B528">
        <v>-6971.4</v>
      </c>
      <c r="C528">
        <v>2292032.86</v>
      </c>
      <c r="D528">
        <v>2285061.46</v>
      </c>
      <c r="E528">
        <v>2285053.9184749201</v>
      </c>
      <c r="F528">
        <v>50</v>
      </c>
      <c r="G528">
        <v>720548.78950419801</v>
      </c>
      <c r="H528">
        <v>3.1712688325342202</v>
      </c>
      <c r="I528">
        <v>0</v>
      </c>
      <c r="J528">
        <v>0</v>
      </c>
    </row>
    <row r="529" spans="1:10" x14ac:dyDescent="0.2">
      <c r="A529" s="1">
        <v>41244</v>
      </c>
      <c r="B529">
        <v>1965.45</v>
      </c>
      <c r="C529">
        <v>2526184.0699999998</v>
      </c>
      <c r="D529">
        <v>2528149.52</v>
      </c>
      <c r="E529">
        <v>2528145.5840129</v>
      </c>
      <c r="F529">
        <v>50</v>
      </c>
      <c r="G529">
        <v>876587.41554597602</v>
      </c>
      <c r="H529">
        <v>2.8840769775804498</v>
      </c>
      <c r="I529">
        <v>0</v>
      </c>
      <c r="J529">
        <v>0</v>
      </c>
    </row>
    <row r="530" spans="1:10" x14ac:dyDescent="0.2">
      <c r="A530" s="1">
        <v>41275</v>
      </c>
      <c r="B530">
        <v>1982.89</v>
      </c>
      <c r="C530">
        <v>2362442.62</v>
      </c>
      <c r="D530">
        <v>2364425.5099999998</v>
      </c>
      <c r="E530">
        <v>2364425.2988547599</v>
      </c>
      <c r="F530">
        <v>50</v>
      </c>
      <c r="G530">
        <v>751006.48017538502</v>
      </c>
      <c r="H530">
        <v>3.1483420732968699</v>
      </c>
      <c r="I530">
        <v>0</v>
      </c>
      <c r="J530">
        <v>0</v>
      </c>
    </row>
    <row r="531" spans="1:10" x14ac:dyDescent="0.2">
      <c r="A531" s="1">
        <v>41306</v>
      </c>
      <c r="B531">
        <v>2413.59</v>
      </c>
      <c r="C531">
        <v>2306567.77</v>
      </c>
      <c r="D531">
        <v>2308981.36</v>
      </c>
      <c r="E531">
        <v>2308981.1290988801</v>
      </c>
      <c r="F531">
        <v>50</v>
      </c>
      <c r="G531">
        <v>679772.21986127796</v>
      </c>
      <c r="H531">
        <v>3.3966982786823499</v>
      </c>
      <c r="I531">
        <v>0</v>
      </c>
      <c r="J531">
        <v>0</v>
      </c>
    </row>
    <row r="532" spans="1:10" x14ac:dyDescent="0.2">
      <c r="A532" s="1">
        <v>41334</v>
      </c>
      <c r="B532">
        <v>10784.33</v>
      </c>
      <c r="C532">
        <v>2229831.9300000002</v>
      </c>
      <c r="D532">
        <v>2240616.2599999998</v>
      </c>
      <c r="E532">
        <v>2240616.1658084998</v>
      </c>
      <c r="F532">
        <v>50</v>
      </c>
      <c r="G532">
        <v>761696.73856897803</v>
      </c>
      <c r="H532">
        <v>2.9416118677598799</v>
      </c>
      <c r="I532">
        <v>0</v>
      </c>
      <c r="J532">
        <v>0</v>
      </c>
    </row>
    <row r="533" spans="1:10" x14ac:dyDescent="0.2">
      <c r="A533" s="1">
        <v>41365</v>
      </c>
      <c r="B533">
        <v>23443.89</v>
      </c>
      <c r="C533">
        <v>2153636.34</v>
      </c>
      <c r="D533">
        <v>2177080.23</v>
      </c>
      <c r="E533">
        <v>2177079.99691176</v>
      </c>
      <c r="F533">
        <v>50</v>
      </c>
      <c r="G533">
        <v>876812.776044033</v>
      </c>
      <c r="H533">
        <v>2.4830156683861699</v>
      </c>
      <c r="I533">
        <v>59.864246743999999</v>
      </c>
      <c r="J533">
        <v>0</v>
      </c>
    </row>
    <row r="534" spans="1:10" x14ac:dyDescent="0.2">
      <c r="A534" s="1">
        <v>41395</v>
      </c>
      <c r="B534">
        <v>18551.78</v>
      </c>
      <c r="C534">
        <v>2356473.5</v>
      </c>
      <c r="D534">
        <v>2375025.2799999998</v>
      </c>
      <c r="E534">
        <v>2374377.7365666502</v>
      </c>
      <c r="F534">
        <v>50</v>
      </c>
      <c r="G534">
        <v>877741.41405352298</v>
      </c>
      <c r="H534">
        <v>2.7050993590486598</v>
      </c>
      <c r="I534">
        <v>0</v>
      </c>
      <c r="J534">
        <v>0</v>
      </c>
    </row>
    <row r="535" spans="1:10" x14ac:dyDescent="0.2">
      <c r="A535" s="1">
        <v>41426</v>
      </c>
      <c r="B535">
        <v>16668.04</v>
      </c>
      <c r="C535">
        <v>2039221.98</v>
      </c>
      <c r="D535">
        <v>2055890.02</v>
      </c>
      <c r="E535">
        <v>2055889.4201392899</v>
      </c>
      <c r="F535">
        <v>50</v>
      </c>
      <c r="G535">
        <v>965700.02870649402</v>
      </c>
      <c r="H535">
        <v>2.1289110065504002</v>
      </c>
      <c r="I535">
        <v>0</v>
      </c>
      <c r="J535">
        <v>0</v>
      </c>
    </row>
    <row r="536" spans="1:10" x14ac:dyDescent="0.2">
      <c r="A536" s="1">
        <v>41456</v>
      </c>
      <c r="B536">
        <v>22832.47</v>
      </c>
      <c r="C536">
        <v>2139297.66</v>
      </c>
      <c r="D536">
        <v>2162130.13</v>
      </c>
      <c r="E536">
        <v>2162107.70664499</v>
      </c>
      <c r="F536">
        <v>50</v>
      </c>
      <c r="G536">
        <v>1039798.8217714099</v>
      </c>
      <c r="H536">
        <v>2.0793519490256802</v>
      </c>
      <c r="I536">
        <v>0</v>
      </c>
      <c r="J536">
        <v>0</v>
      </c>
    </row>
    <row r="537" spans="1:10" x14ac:dyDescent="0.2">
      <c r="A537" s="1">
        <v>41487</v>
      </c>
      <c r="B537">
        <v>22177.77</v>
      </c>
      <c r="C537">
        <v>2223201.4900000002</v>
      </c>
      <c r="D537">
        <v>2245379.2599999998</v>
      </c>
      <c r="E537">
        <v>2231357.0325225699</v>
      </c>
      <c r="F537">
        <v>50</v>
      </c>
      <c r="G537">
        <v>916768.69238596899</v>
      </c>
      <c r="H537">
        <v>2.4377044694402299</v>
      </c>
      <c r="I537">
        <v>3454.1063495819999</v>
      </c>
      <c r="J537">
        <v>0</v>
      </c>
    </row>
    <row r="538" spans="1:10" x14ac:dyDescent="0.2">
      <c r="A538" s="1">
        <v>41518</v>
      </c>
      <c r="B538">
        <v>17842.45</v>
      </c>
      <c r="C538">
        <v>2499900.04</v>
      </c>
      <c r="D538">
        <v>2517742.4900000002</v>
      </c>
      <c r="E538">
        <v>2517762.3056798698</v>
      </c>
      <c r="F538">
        <v>50</v>
      </c>
      <c r="G538">
        <v>813666.03695019695</v>
      </c>
      <c r="H538">
        <v>3.0945507412080699</v>
      </c>
      <c r="I538">
        <v>168.53206019999999</v>
      </c>
      <c r="J538">
        <v>0</v>
      </c>
    </row>
    <row r="539" spans="1:10" x14ac:dyDescent="0.2">
      <c r="A539" s="1">
        <v>41548</v>
      </c>
      <c r="B539">
        <v>15288.97</v>
      </c>
      <c r="C539">
        <v>2517616.96</v>
      </c>
      <c r="D539">
        <v>2532905.9300000002</v>
      </c>
      <c r="E539">
        <v>2532911.4300000402</v>
      </c>
      <c r="F539">
        <v>50</v>
      </c>
      <c r="G539">
        <v>905637.28557655704</v>
      </c>
      <c r="H539">
        <v>2.7968276818323701</v>
      </c>
      <c r="I539">
        <v>0</v>
      </c>
      <c r="J539">
        <v>0</v>
      </c>
    </row>
    <row r="540" spans="1:10" x14ac:dyDescent="0.2">
      <c r="A540" s="1">
        <v>41579</v>
      </c>
      <c r="B540">
        <v>17383.560000000001</v>
      </c>
      <c r="C540">
        <v>2517303.02</v>
      </c>
      <c r="D540">
        <v>2534686.58</v>
      </c>
      <c r="E540">
        <v>2534686.4704257199</v>
      </c>
      <c r="F540">
        <v>50</v>
      </c>
      <c r="G540">
        <v>886772.11024497903</v>
      </c>
      <c r="H540">
        <v>2.8583290353205699</v>
      </c>
      <c r="I540">
        <v>0</v>
      </c>
      <c r="J540">
        <v>0</v>
      </c>
    </row>
    <row r="541" spans="1:10" x14ac:dyDescent="0.2">
      <c r="A541" s="1">
        <v>41609</v>
      </c>
      <c r="B541">
        <v>16329.44</v>
      </c>
      <c r="C541">
        <v>2358981.85</v>
      </c>
      <c r="D541">
        <v>2375311.29</v>
      </c>
      <c r="E541">
        <v>2375310.94153623</v>
      </c>
      <c r="F541">
        <v>50</v>
      </c>
      <c r="G541">
        <v>777209.13868535601</v>
      </c>
      <c r="H541">
        <v>3.0562056251089</v>
      </c>
      <c r="I541">
        <v>0</v>
      </c>
      <c r="J541">
        <v>0</v>
      </c>
    </row>
    <row r="542" spans="1:10" x14ac:dyDescent="0.2">
      <c r="A542" s="1">
        <v>41640</v>
      </c>
      <c r="B542">
        <v>14074.74</v>
      </c>
      <c r="C542">
        <v>2335469</v>
      </c>
      <c r="D542">
        <v>2349543.7400000002</v>
      </c>
      <c r="E542">
        <v>2349543.5686551798</v>
      </c>
      <c r="F542">
        <v>50</v>
      </c>
      <c r="G542">
        <v>746258.00705594698</v>
      </c>
      <c r="H542">
        <v>3.1484333118572998</v>
      </c>
      <c r="I542">
        <v>0</v>
      </c>
      <c r="J542">
        <v>0</v>
      </c>
    </row>
    <row r="543" spans="1:10" x14ac:dyDescent="0.2">
      <c r="A543" s="1">
        <v>41671</v>
      </c>
      <c r="B543">
        <v>9519.2099999999991</v>
      </c>
      <c r="C543">
        <v>2633783.3199999998</v>
      </c>
      <c r="D543">
        <v>2643302.5299999998</v>
      </c>
      <c r="E543">
        <v>2643473.5337660299</v>
      </c>
      <c r="F543">
        <v>50</v>
      </c>
      <c r="G543">
        <v>746406.12362926896</v>
      </c>
      <c r="H543">
        <v>3.5416021520731999</v>
      </c>
      <c r="I543">
        <v>0</v>
      </c>
      <c r="J543">
        <v>0</v>
      </c>
    </row>
    <row r="544" spans="1:10" x14ac:dyDescent="0.2">
      <c r="A544" s="1">
        <v>41699</v>
      </c>
      <c r="B544">
        <v>9998.16</v>
      </c>
      <c r="C544">
        <v>2220888.29</v>
      </c>
      <c r="D544">
        <v>2230886.4500000002</v>
      </c>
      <c r="E544">
        <v>2230886.4383670399</v>
      </c>
      <c r="F544">
        <v>50</v>
      </c>
      <c r="G544">
        <v>797968.78951261495</v>
      </c>
      <c r="H544">
        <v>2.7957063831150899</v>
      </c>
      <c r="I544">
        <v>0</v>
      </c>
      <c r="J544">
        <v>0</v>
      </c>
    </row>
    <row r="545" spans="1:10" x14ac:dyDescent="0.2">
      <c r="A545" s="1">
        <v>41730</v>
      </c>
      <c r="B545">
        <v>11026.4</v>
      </c>
      <c r="C545">
        <v>2240423.23</v>
      </c>
      <c r="D545">
        <v>2251449.63</v>
      </c>
      <c r="E545">
        <v>2252024.7391832802</v>
      </c>
      <c r="F545">
        <v>50</v>
      </c>
      <c r="G545">
        <v>806115.12890591205</v>
      </c>
      <c r="H545">
        <v>2.7936769475197698</v>
      </c>
      <c r="I545">
        <v>0.5134881</v>
      </c>
      <c r="J545">
        <v>0</v>
      </c>
    </row>
    <row r="546" spans="1:10" x14ac:dyDescent="0.2">
      <c r="A546" s="1">
        <v>41760</v>
      </c>
      <c r="B546">
        <v>14658.78</v>
      </c>
      <c r="C546">
        <v>2160988</v>
      </c>
      <c r="D546">
        <v>2175646.7799999998</v>
      </c>
      <c r="E546">
        <v>2175646.6533137001</v>
      </c>
      <c r="F546">
        <v>50</v>
      </c>
      <c r="G546">
        <v>776869.07352123095</v>
      </c>
      <c r="H546">
        <v>2.8005319396386499</v>
      </c>
      <c r="I546">
        <v>0</v>
      </c>
      <c r="J546">
        <v>0</v>
      </c>
    </row>
    <row r="547" spans="1:10" x14ac:dyDescent="0.2">
      <c r="A547" s="1">
        <v>41791</v>
      </c>
      <c r="B547">
        <v>13719.01</v>
      </c>
      <c r="C547">
        <v>2018501.49</v>
      </c>
      <c r="D547">
        <v>2032220.5</v>
      </c>
      <c r="E547">
        <v>2032515.8824279699</v>
      </c>
      <c r="F547">
        <v>50</v>
      </c>
      <c r="G547">
        <v>720637.50850196194</v>
      </c>
      <c r="H547">
        <v>2.8204414264435198</v>
      </c>
      <c r="I547">
        <v>0</v>
      </c>
      <c r="J547">
        <v>0</v>
      </c>
    </row>
    <row r="548" spans="1:10" x14ac:dyDescent="0.2">
      <c r="A548" s="1">
        <v>41821</v>
      </c>
      <c r="B548">
        <v>15184.89</v>
      </c>
      <c r="C548">
        <v>1738235.81</v>
      </c>
      <c r="D548">
        <v>1753420.7</v>
      </c>
      <c r="E548">
        <v>1753420.6132555299</v>
      </c>
      <c r="F548">
        <v>50</v>
      </c>
      <c r="G548">
        <v>672035.49250624597</v>
      </c>
      <c r="H548">
        <v>2.6091190611323798</v>
      </c>
      <c r="I548">
        <v>0</v>
      </c>
      <c r="J548">
        <v>0</v>
      </c>
    </row>
    <row r="549" spans="1:10" x14ac:dyDescent="0.2">
      <c r="A549" s="1">
        <v>41852</v>
      </c>
      <c r="B549">
        <v>16364.31</v>
      </c>
      <c r="C549">
        <v>1826755.73</v>
      </c>
      <c r="D549">
        <v>1843120.04</v>
      </c>
      <c r="E549">
        <v>1843120.0078052899</v>
      </c>
      <c r="F549">
        <v>50</v>
      </c>
      <c r="G549">
        <v>722818.841575164</v>
      </c>
      <c r="H549">
        <v>2.54990587100465</v>
      </c>
      <c r="I549">
        <v>0</v>
      </c>
      <c r="J549">
        <v>0</v>
      </c>
    </row>
    <row r="550" spans="1:10" x14ac:dyDescent="0.2">
      <c r="A550" s="1">
        <v>41883</v>
      </c>
      <c r="B550">
        <v>16514.77</v>
      </c>
      <c r="C550">
        <v>1959481.46</v>
      </c>
      <c r="D550">
        <v>1975996.23</v>
      </c>
      <c r="E550">
        <v>1975995.9292289801</v>
      </c>
      <c r="F550">
        <v>50</v>
      </c>
      <c r="G550">
        <v>729091.81030113995</v>
      </c>
      <c r="H550">
        <v>2.7102155055243702</v>
      </c>
      <c r="I550">
        <v>0</v>
      </c>
      <c r="J550">
        <v>0</v>
      </c>
    </row>
    <row r="551" spans="1:10" x14ac:dyDescent="0.2">
      <c r="A551" s="1">
        <v>41913</v>
      </c>
      <c r="B551">
        <v>12368.31</v>
      </c>
      <c r="C551">
        <v>1821906.94</v>
      </c>
      <c r="D551">
        <v>1834275.25</v>
      </c>
      <c r="E551">
        <v>1834275.7548659099</v>
      </c>
      <c r="F551">
        <v>50</v>
      </c>
      <c r="G551">
        <v>747670.52279164805</v>
      </c>
      <c r="H551">
        <v>2.4533209467949901</v>
      </c>
      <c r="I551">
        <v>0</v>
      </c>
      <c r="J551">
        <v>0</v>
      </c>
    </row>
    <row r="552" spans="1:10" x14ac:dyDescent="0.2">
      <c r="A552" s="1">
        <v>41944</v>
      </c>
      <c r="B552">
        <v>14035.65</v>
      </c>
      <c r="C552">
        <v>1511274.81</v>
      </c>
      <c r="D552">
        <v>1525310.46</v>
      </c>
      <c r="E552">
        <v>1525305.2325129199</v>
      </c>
      <c r="F552">
        <v>50</v>
      </c>
      <c r="G552">
        <v>795916.30221391795</v>
      </c>
      <c r="H552">
        <v>1.91641411071759</v>
      </c>
      <c r="I552">
        <v>0</v>
      </c>
      <c r="J552">
        <v>0</v>
      </c>
    </row>
    <row r="553" spans="1:10" x14ac:dyDescent="0.2">
      <c r="A553" s="1">
        <v>41974</v>
      </c>
      <c r="B553">
        <v>10134.530000000001</v>
      </c>
      <c r="C553">
        <v>1141704.83</v>
      </c>
      <c r="D553">
        <v>1151839.3600000001</v>
      </c>
      <c r="E553">
        <v>1151838.2993262699</v>
      </c>
      <c r="F553">
        <v>50</v>
      </c>
      <c r="G553">
        <v>990668.82287801395</v>
      </c>
      <c r="H553">
        <v>1.1626875427249601</v>
      </c>
      <c r="I553">
        <v>0</v>
      </c>
      <c r="J553">
        <v>0</v>
      </c>
    </row>
    <row r="554" spans="1:10" x14ac:dyDescent="0.2">
      <c r="A554" s="1">
        <v>42005</v>
      </c>
      <c r="B554">
        <v>3204.9</v>
      </c>
      <c r="C554">
        <v>772175.26</v>
      </c>
      <c r="D554">
        <v>775380.16</v>
      </c>
      <c r="E554">
        <v>775417.12273165095</v>
      </c>
      <c r="F554">
        <v>50</v>
      </c>
      <c r="G554">
        <v>910181.15371888794</v>
      </c>
      <c r="H554">
        <v>0.85193901737405198</v>
      </c>
      <c r="I554">
        <v>1.7150000000000001</v>
      </c>
      <c r="J554">
        <v>0</v>
      </c>
    </row>
    <row r="555" spans="1:10" x14ac:dyDescent="0.2">
      <c r="A555" s="1">
        <v>42036</v>
      </c>
      <c r="B555">
        <v>2620.5100000000002</v>
      </c>
      <c r="C555">
        <v>754739.9</v>
      </c>
      <c r="D555">
        <v>757360.41</v>
      </c>
      <c r="E555">
        <v>757360.176701074</v>
      </c>
      <c r="F555">
        <v>50</v>
      </c>
      <c r="G555">
        <v>768230.05397125904</v>
      </c>
      <c r="H555">
        <v>0.98585075237034103</v>
      </c>
      <c r="I555">
        <v>0</v>
      </c>
      <c r="J555">
        <v>0</v>
      </c>
    </row>
    <row r="556" spans="1:10" x14ac:dyDescent="0.2">
      <c r="A556" s="1">
        <v>42064</v>
      </c>
      <c r="B556">
        <v>1745.41</v>
      </c>
      <c r="C556">
        <v>738673.27</v>
      </c>
      <c r="D556">
        <v>740418.68</v>
      </c>
      <c r="E556">
        <v>740418.13629340101</v>
      </c>
      <c r="F556">
        <v>50</v>
      </c>
      <c r="G556">
        <v>651474.03756874194</v>
      </c>
      <c r="H556">
        <v>1.1365274647882999</v>
      </c>
      <c r="I556">
        <v>0</v>
      </c>
      <c r="J556">
        <v>0</v>
      </c>
    </row>
    <row r="557" spans="1:10" x14ac:dyDescent="0.2">
      <c r="A557" s="1">
        <v>42095</v>
      </c>
      <c r="B557">
        <v>1555.29</v>
      </c>
      <c r="C557">
        <v>778175.31</v>
      </c>
      <c r="D557">
        <v>779730.6</v>
      </c>
      <c r="E557">
        <v>779730.18684252398</v>
      </c>
      <c r="F557">
        <v>50</v>
      </c>
      <c r="G557">
        <v>603478.36367396498</v>
      </c>
      <c r="H557">
        <v>1.2920598877738401</v>
      </c>
      <c r="I557">
        <v>0</v>
      </c>
      <c r="J557">
        <v>0</v>
      </c>
    </row>
    <row r="558" spans="1:10" x14ac:dyDescent="0.2">
      <c r="A558" s="1">
        <v>42125</v>
      </c>
      <c r="B558">
        <v>1563.51</v>
      </c>
      <c r="C558">
        <v>796674.64</v>
      </c>
      <c r="D558">
        <v>798238.15</v>
      </c>
      <c r="E558">
        <v>798237.78375248995</v>
      </c>
      <c r="F558">
        <v>50</v>
      </c>
      <c r="G558">
        <v>731022.89888627199</v>
      </c>
      <c r="H558">
        <v>1.0919463466447099</v>
      </c>
      <c r="I558">
        <v>0</v>
      </c>
      <c r="J558">
        <v>0</v>
      </c>
    </row>
    <row r="559" spans="1:10" x14ac:dyDescent="0.2">
      <c r="A559" s="1">
        <v>42156</v>
      </c>
      <c r="B559">
        <v>1978.67</v>
      </c>
      <c r="C559">
        <v>689694.4</v>
      </c>
      <c r="D559">
        <v>691673.07</v>
      </c>
      <c r="E559">
        <v>691673.61454214901</v>
      </c>
      <c r="F559">
        <v>50</v>
      </c>
      <c r="G559">
        <v>729489.47393621504</v>
      </c>
      <c r="H559">
        <v>0.94816119937959098</v>
      </c>
      <c r="I559">
        <v>0</v>
      </c>
      <c r="J559">
        <v>0</v>
      </c>
    </row>
    <row r="560" spans="1:10" x14ac:dyDescent="0.2">
      <c r="A560" s="1">
        <v>42186</v>
      </c>
      <c r="B560">
        <v>3024.68</v>
      </c>
      <c r="C560">
        <v>650984.46</v>
      </c>
      <c r="D560">
        <v>654009.14</v>
      </c>
      <c r="E560">
        <v>654009.59096279403</v>
      </c>
      <c r="F560">
        <v>50</v>
      </c>
      <c r="G560">
        <v>678044.09245428001</v>
      </c>
      <c r="H560">
        <v>0.964553187972644</v>
      </c>
      <c r="I560">
        <v>0</v>
      </c>
      <c r="J560">
        <v>0</v>
      </c>
    </row>
    <row r="561" spans="1:10" x14ac:dyDescent="0.2">
      <c r="A561" s="1">
        <v>42217</v>
      </c>
      <c r="B561">
        <v>4369.8599999999997</v>
      </c>
      <c r="C561">
        <v>499426.52</v>
      </c>
      <c r="D561">
        <v>503796.38</v>
      </c>
      <c r="E561">
        <v>503816.23387466097</v>
      </c>
      <c r="F561">
        <v>50</v>
      </c>
      <c r="G561">
        <v>651815.51236900396</v>
      </c>
      <c r="H561">
        <v>0.77294299431990399</v>
      </c>
      <c r="I561">
        <v>0</v>
      </c>
      <c r="J561">
        <v>0</v>
      </c>
    </row>
    <row r="562" spans="1:10" x14ac:dyDescent="0.2">
      <c r="A562" s="1">
        <v>42248</v>
      </c>
      <c r="B562">
        <v>4813.99</v>
      </c>
      <c r="C562">
        <v>562585.61</v>
      </c>
      <c r="D562">
        <v>567399.6</v>
      </c>
      <c r="E562">
        <v>567418.72430091898</v>
      </c>
      <c r="F562">
        <v>50</v>
      </c>
      <c r="G562">
        <v>610209.96131858602</v>
      </c>
      <c r="H562">
        <v>0.92987456821386405</v>
      </c>
      <c r="I562">
        <v>0</v>
      </c>
      <c r="J562">
        <v>0</v>
      </c>
    </row>
    <row r="563" spans="1:10" x14ac:dyDescent="0.2">
      <c r="A563" s="1">
        <v>42278</v>
      </c>
      <c r="B563">
        <v>1814.88</v>
      </c>
      <c r="C563">
        <v>584443.34</v>
      </c>
      <c r="D563">
        <v>586258.22</v>
      </c>
      <c r="E563">
        <v>586257.85412763199</v>
      </c>
      <c r="F563">
        <v>50</v>
      </c>
      <c r="G563">
        <v>618090.47374002601</v>
      </c>
      <c r="H563">
        <v>0.94849844648182802</v>
      </c>
      <c r="I563">
        <v>0</v>
      </c>
      <c r="J563">
        <v>0</v>
      </c>
    </row>
    <row r="564" spans="1:10" x14ac:dyDescent="0.2">
      <c r="A564" s="1">
        <v>42309</v>
      </c>
      <c r="B564">
        <v>1192.3800000000001</v>
      </c>
      <c r="C564">
        <v>594501.96</v>
      </c>
      <c r="D564">
        <v>595694.34</v>
      </c>
      <c r="E564">
        <v>595693.88910525304</v>
      </c>
      <c r="F564">
        <v>50</v>
      </c>
      <c r="G564">
        <v>609446.78527694405</v>
      </c>
      <c r="H564">
        <v>0.97743380307528904</v>
      </c>
      <c r="I564">
        <v>0</v>
      </c>
      <c r="J564">
        <v>0</v>
      </c>
    </row>
    <row r="565" spans="1:10" x14ac:dyDescent="0.2">
      <c r="A565" s="1">
        <v>42339</v>
      </c>
      <c r="B565">
        <v>732.39</v>
      </c>
      <c r="C565">
        <v>541523.84</v>
      </c>
      <c r="D565">
        <v>542256.23</v>
      </c>
      <c r="E565">
        <v>542257.03779463598</v>
      </c>
      <c r="F565">
        <v>50</v>
      </c>
      <c r="G565">
        <v>619257.72560669505</v>
      </c>
      <c r="H565">
        <v>0.87565647608736596</v>
      </c>
      <c r="I565">
        <v>0</v>
      </c>
      <c r="J565">
        <v>0</v>
      </c>
    </row>
    <row r="566" spans="1:10" x14ac:dyDescent="0.2">
      <c r="A566" s="1">
        <v>42370</v>
      </c>
      <c r="B566">
        <v>633.1</v>
      </c>
      <c r="C566">
        <v>421055.78</v>
      </c>
      <c r="D566">
        <v>421688.88</v>
      </c>
      <c r="E566">
        <v>421688.88709056401</v>
      </c>
      <c r="F566">
        <v>50</v>
      </c>
      <c r="G566">
        <v>593157.37974733894</v>
      </c>
      <c r="H566">
        <v>0.71092243220540596</v>
      </c>
      <c r="I566">
        <v>0</v>
      </c>
      <c r="J566">
        <v>0</v>
      </c>
    </row>
    <row r="567" spans="1:10" x14ac:dyDescent="0.2">
      <c r="A567" s="1">
        <v>42401</v>
      </c>
      <c r="B567">
        <v>485.93</v>
      </c>
      <c r="C567">
        <v>411510.64</v>
      </c>
      <c r="D567">
        <v>411996.57</v>
      </c>
      <c r="E567">
        <v>411996.47905020497</v>
      </c>
      <c r="F567">
        <v>50</v>
      </c>
      <c r="G567">
        <v>530327.35942556302</v>
      </c>
      <c r="H567">
        <v>0.77687200505074605</v>
      </c>
      <c r="I567">
        <v>0</v>
      </c>
      <c r="J567">
        <v>0</v>
      </c>
    </row>
    <row r="568" spans="1:10" x14ac:dyDescent="0.2">
      <c r="A568" s="1">
        <v>42430</v>
      </c>
      <c r="B568">
        <v>967.57</v>
      </c>
      <c r="C568">
        <v>583319.63</v>
      </c>
      <c r="D568">
        <v>584287.19999999995</v>
      </c>
      <c r="E568">
        <v>584287.15102840203</v>
      </c>
      <c r="F568">
        <v>50</v>
      </c>
      <c r="G568">
        <v>574074.91722978803</v>
      </c>
      <c r="H568">
        <v>1.0177890262962399</v>
      </c>
      <c r="I568">
        <v>0</v>
      </c>
      <c r="J568">
        <v>0</v>
      </c>
    </row>
    <row r="569" spans="1:10" x14ac:dyDescent="0.2">
      <c r="A569" s="1">
        <v>42461</v>
      </c>
      <c r="B569">
        <v>955.55</v>
      </c>
      <c r="C569">
        <v>530463.14</v>
      </c>
      <c r="D569">
        <v>531418.68999999994</v>
      </c>
      <c r="E569">
        <v>531418.72607268696</v>
      </c>
      <c r="F569">
        <v>50</v>
      </c>
      <c r="G569">
        <v>559920.49200417695</v>
      </c>
      <c r="H569">
        <v>0.94909676223945405</v>
      </c>
      <c r="I569">
        <v>0</v>
      </c>
      <c r="J569">
        <v>0</v>
      </c>
    </row>
    <row r="570" spans="1:10" x14ac:dyDescent="0.2">
      <c r="A570" s="1">
        <v>42491</v>
      </c>
      <c r="B570">
        <v>1688.55</v>
      </c>
      <c r="C570">
        <v>583171.56999999995</v>
      </c>
      <c r="D570">
        <v>584860.12</v>
      </c>
      <c r="E570">
        <v>584841.831546042</v>
      </c>
      <c r="F570">
        <v>50</v>
      </c>
      <c r="G570">
        <v>541391.30124963005</v>
      </c>
      <c r="H570">
        <v>1.0802571637115701</v>
      </c>
      <c r="I570">
        <v>0</v>
      </c>
      <c r="J570">
        <v>0</v>
      </c>
    </row>
    <row r="571" spans="1:10" x14ac:dyDescent="0.2">
      <c r="A571" s="1">
        <v>42522</v>
      </c>
      <c r="B571">
        <v>1261.04</v>
      </c>
      <c r="C571">
        <v>628290.52</v>
      </c>
      <c r="D571">
        <v>629551.56000000006</v>
      </c>
      <c r="E571">
        <v>629537.27452484705</v>
      </c>
      <c r="F571">
        <v>50</v>
      </c>
      <c r="G571">
        <v>532499.70528015005</v>
      </c>
      <c r="H571">
        <v>1.18223027784333</v>
      </c>
      <c r="I571">
        <v>0</v>
      </c>
      <c r="J571">
        <v>0</v>
      </c>
    </row>
    <row r="572" spans="1:10" x14ac:dyDescent="0.2">
      <c r="A572" s="1">
        <v>42552</v>
      </c>
      <c r="B572">
        <v>1332.92</v>
      </c>
      <c r="C572">
        <v>580956.94999999995</v>
      </c>
      <c r="D572">
        <v>582289.87</v>
      </c>
      <c r="E572">
        <v>582290.05444352305</v>
      </c>
      <c r="F572">
        <v>50</v>
      </c>
      <c r="G572">
        <v>594535.51965020294</v>
      </c>
      <c r="H572">
        <v>0.97940330762090599</v>
      </c>
      <c r="I572">
        <v>0</v>
      </c>
      <c r="J572">
        <v>0</v>
      </c>
    </row>
    <row r="573" spans="1:10" x14ac:dyDescent="0.2">
      <c r="A573" s="1">
        <v>42583</v>
      </c>
      <c r="B573">
        <v>799.69</v>
      </c>
      <c r="C573">
        <v>534589.53</v>
      </c>
      <c r="D573">
        <v>535389.22</v>
      </c>
      <c r="E573">
        <v>535390.21501340298</v>
      </c>
      <c r="F573">
        <v>50</v>
      </c>
      <c r="G573">
        <v>552429.29139998194</v>
      </c>
      <c r="H573">
        <v>0.96915609535584502</v>
      </c>
      <c r="I573">
        <v>0</v>
      </c>
      <c r="J573">
        <v>0</v>
      </c>
    </row>
    <row r="574" spans="1:10" x14ac:dyDescent="0.2">
      <c r="A574" s="1">
        <v>42614</v>
      </c>
      <c r="B574">
        <v>1469.15</v>
      </c>
      <c r="C574">
        <v>548216.26</v>
      </c>
      <c r="D574">
        <v>549685.41</v>
      </c>
      <c r="E574">
        <v>549680.87020499504</v>
      </c>
      <c r="F574">
        <v>50</v>
      </c>
      <c r="G574">
        <v>524003.83855510101</v>
      </c>
      <c r="H574">
        <v>1.04900160983685</v>
      </c>
      <c r="I574">
        <v>0</v>
      </c>
      <c r="J574">
        <v>0</v>
      </c>
    </row>
    <row r="575" spans="1:10" x14ac:dyDescent="0.2">
      <c r="A575" s="1">
        <v>42644</v>
      </c>
      <c r="B575">
        <v>1015.41</v>
      </c>
      <c r="C575">
        <v>659039.66</v>
      </c>
      <c r="D575">
        <v>660055.06999999995</v>
      </c>
      <c r="E575">
        <v>660063.98684116302</v>
      </c>
      <c r="F575">
        <v>50</v>
      </c>
      <c r="G575">
        <v>530541.841476453</v>
      </c>
      <c r="H575">
        <v>1.2441318200356399</v>
      </c>
      <c r="I575">
        <v>0</v>
      </c>
      <c r="J575">
        <v>0</v>
      </c>
    </row>
    <row r="576" spans="1:10" x14ac:dyDescent="0.2">
      <c r="A576" s="1">
        <v>42675</v>
      </c>
      <c r="B576">
        <v>1093.7</v>
      </c>
      <c r="C576">
        <v>579217.1</v>
      </c>
      <c r="D576">
        <v>580310.80000000005</v>
      </c>
      <c r="E576">
        <v>580311.33834106801</v>
      </c>
      <c r="F576">
        <v>50</v>
      </c>
      <c r="G576">
        <v>470163.12757347501</v>
      </c>
      <c r="H576">
        <v>1.23427658254714</v>
      </c>
      <c r="I576">
        <v>0</v>
      </c>
      <c r="J576">
        <v>0</v>
      </c>
    </row>
    <row r="577" spans="1:10" x14ac:dyDescent="0.2">
      <c r="A577" s="1">
        <v>42705</v>
      </c>
      <c r="B577">
        <v>1083.69</v>
      </c>
      <c r="C577">
        <v>732022.33</v>
      </c>
      <c r="D577">
        <v>733106.02</v>
      </c>
      <c r="E577">
        <v>733106.090060257</v>
      </c>
      <c r="F577">
        <v>50</v>
      </c>
      <c r="G577">
        <v>443977.85416116897</v>
      </c>
      <c r="H577">
        <v>1.65122220216446</v>
      </c>
      <c r="I577">
        <v>0</v>
      </c>
      <c r="J577">
        <v>0</v>
      </c>
    </row>
    <row r="578" spans="1:10" x14ac:dyDescent="0.2">
      <c r="A578" s="1">
        <v>42736</v>
      </c>
      <c r="B578">
        <v>1328.86</v>
      </c>
      <c r="C578">
        <v>623819.92000000004</v>
      </c>
      <c r="D578">
        <v>625148.78</v>
      </c>
      <c r="E578">
        <v>625148.79422238295</v>
      </c>
      <c r="F578">
        <v>50</v>
      </c>
      <c r="G578">
        <v>403358.857285059</v>
      </c>
      <c r="H578">
        <v>1.5498576092518499</v>
      </c>
      <c r="I578">
        <v>0</v>
      </c>
      <c r="J578">
        <v>0</v>
      </c>
    </row>
    <row r="579" spans="1:10" x14ac:dyDescent="0.2">
      <c r="A579" s="1">
        <v>42767</v>
      </c>
      <c r="B579">
        <v>1367.14</v>
      </c>
      <c r="C579">
        <v>642660.61</v>
      </c>
      <c r="D579">
        <v>644027.75</v>
      </c>
      <c r="E579">
        <v>643987.75086194195</v>
      </c>
      <c r="F579">
        <v>50</v>
      </c>
      <c r="G579">
        <v>338158.754218833</v>
      </c>
      <c r="H579">
        <v>1.90439473421172</v>
      </c>
      <c r="I579">
        <v>0</v>
      </c>
      <c r="J579">
        <v>0</v>
      </c>
    </row>
    <row r="580" spans="1:10" x14ac:dyDescent="0.2">
      <c r="A580" s="1">
        <v>42795</v>
      </c>
      <c r="B580">
        <v>906.02</v>
      </c>
      <c r="C580">
        <v>581003.57999999996</v>
      </c>
      <c r="D580">
        <v>581909.6</v>
      </c>
      <c r="E580">
        <v>581896.32215467701</v>
      </c>
      <c r="F580">
        <v>50</v>
      </c>
      <c r="G580">
        <v>384910.94439437398</v>
      </c>
      <c r="H580">
        <v>1.5117687107344799</v>
      </c>
      <c r="I580">
        <v>0</v>
      </c>
      <c r="J580">
        <v>0</v>
      </c>
    </row>
    <row r="581" spans="1:10" x14ac:dyDescent="0.2">
      <c r="A581" s="1">
        <v>42826</v>
      </c>
      <c r="B581">
        <v>1785.34</v>
      </c>
      <c r="C581">
        <v>539595.18000000005</v>
      </c>
      <c r="D581">
        <v>541380.52</v>
      </c>
      <c r="E581">
        <v>541380.561925899</v>
      </c>
      <c r="F581">
        <v>50</v>
      </c>
      <c r="G581">
        <v>393373.85834088997</v>
      </c>
      <c r="H581">
        <v>1.3762494645913801</v>
      </c>
      <c r="I581">
        <v>0</v>
      </c>
      <c r="J581">
        <v>0</v>
      </c>
    </row>
    <row r="582" spans="1:10" x14ac:dyDescent="0.2">
      <c r="A582" s="1">
        <v>42856</v>
      </c>
      <c r="B582">
        <v>1094.75</v>
      </c>
      <c r="C582">
        <v>604696.43999999994</v>
      </c>
      <c r="D582">
        <v>605791.18999999994</v>
      </c>
      <c r="E582">
        <v>605791.68418806302</v>
      </c>
      <c r="F582">
        <v>50</v>
      </c>
      <c r="G582">
        <v>470326.39842239599</v>
      </c>
      <c r="H582">
        <v>1.2880239897655199</v>
      </c>
      <c r="I582">
        <v>0</v>
      </c>
      <c r="J582">
        <v>0</v>
      </c>
    </row>
    <row r="583" spans="1:10" x14ac:dyDescent="0.2">
      <c r="A583" s="1">
        <v>42887</v>
      </c>
      <c r="B583">
        <v>1136.22</v>
      </c>
      <c r="C583">
        <v>540849.04</v>
      </c>
      <c r="D583">
        <v>541985.26</v>
      </c>
      <c r="E583">
        <v>541985.27278998995</v>
      </c>
      <c r="F583">
        <v>50</v>
      </c>
      <c r="G583">
        <v>443610.507908814</v>
      </c>
      <c r="H583">
        <v>1.22175932068182</v>
      </c>
      <c r="I583">
        <v>0</v>
      </c>
      <c r="J583">
        <v>0</v>
      </c>
    </row>
    <row r="584" spans="1:10" x14ac:dyDescent="0.2">
      <c r="A584" s="1">
        <v>42917</v>
      </c>
      <c r="B584">
        <v>549.13</v>
      </c>
      <c r="C584">
        <v>663974.02</v>
      </c>
      <c r="D584">
        <v>664523.15</v>
      </c>
      <c r="E584">
        <v>664523.12232651596</v>
      </c>
      <c r="F584">
        <v>50</v>
      </c>
      <c r="G584">
        <v>581125.15602335299</v>
      </c>
      <c r="H584">
        <v>1.143511196235</v>
      </c>
      <c r="I584">
        <v>0</v>
      </c>
      <c r="J584">
        <v>0</v>
      </c>
    </row>
    <row r="585" spans="1:10" x14ac:dyDescent="0.2">
      <c r="A585" s="1">
        <v>42948</v>
      </c>
      <c r="B585">
        <v>568.94000000000005</v>
      </c>
      <c r="C585">
        <v>761053.13</v>
      </c>
      <c r="D585">
        <v>761622.07</v>
      </c>
      <c r="E585">
        <v>761621.96232019598</v>
      </c>
      <c r="F585">
        <v>50</v>
      </c>
      <c r="G585">
        <v>502648.37304927799</v>
      </c>
      <c r="H585">
        <v>1.5152181985587101</v>
      </c>
      <c r="I585">
        <v>0</v>
      </c>
      <c r="J585">
        <v>0</v>
      </c>
    </row>
    <row r="586" spans="1:10" x14ac:dyDescent="0.2">
      <c r="A586" s="1">
        <v>42979</v>
      </c>
      <c r="B586">
        <v>665.45</v>
      </c>
      <c r="C586">
        <v>826161.62</v>
      </c>
      <c r="D586">
        <v>826827.07</v>
      </c>
      <c r="E586">
        <v>826827.397691419</v>
      </c>
      <c r="F586">
        <v>50</v>
      </c>
      <c r="G586">
        <v>488194.49651735497</v>
      </c>
      <c r="H586">
        <v>1.69364342201679</v>
      </c>
      <c r="I586">
        <v>0</v>
      </c>
      <c r="J586">
        <v>0</v>
      </c>
    </row>
    <row r="587" spans="1:10" x14ac:dyDescent="0.2">
      <c r="A587" s="1">
        <v>43009</v>
      </c>
      <c r="B587">
        <v>1237.6199999999999</v>
      </c>
      <c r="C587">
        <v>719261.45</v>
      </c>
      <c r="D587">
        <v>720499.07</v>
      </c>
      <c r="E587">
        <v>720499.01342565997</v>
      </c>
      <c r="F587">
        <v>50</v>
      </c>
      <c r="G587">
        <v>439334.94857499102</v>
      </c>
      <c r="H587">
        <v>1.6399765503806101</v>
      </c>
      <c r="I587">
        <v>0</v>
      </c>
      <c r="J587">
        <v>0</v>
      </c>
    </row>
    <row r="588" spans="1:10" x14ac:dyDescent="0.2">
      <c r="A588" s="1">
        <v>43040</v>
      </c>
      <c r="B588">
        <v>744.35</v>
      </c>
      <c r="C588">
        <v>771476.38</v>
      </c>
      <c r="D588">
        <v>772220.73</v>
      </c>
      <c r="E588">
        <v>772220.71467152203</v>
      </c>
      <c r="F588">
        <v>50</v>
      </c>
      <c r="G588">
        <v>466174.78067975299</v>
      </c>
      <c r="H588">
        <v>1.6565046988288501</v>
      </c>
      <c r="I588">
        <v>0</v>
      </c>
      <c r="J588">
        <v>0</v>
      </c>
    </row>
    <row r="589" spans="1:10" x14ac:dyDescent="0.2">
      <c r="A589" s="1">
        <v>43070</v>
      </c>
      <c r="B589">
        <v>897.06</v>
      </c>
      <c r="C589">
        <v>796271.98</v>
      </c>
      <c r="D589">
        <v>797169.04</v>
      </c>
      <c r="E589">
        <v>797169.354882024</v>
      </c>
      <c r="F589">
        <v>50</v>
      </c>
      <c r="G589">
        <v>484008.39898529602</v>
      </c>
      <c r="H589">
        <v>1.6470155405428</v>
      </c>
      <c r="I589">
        <v>0</v>
      </c>
      <c r="J589">
        <v>0</v>
      </c>
    </row>
    <row r="590" spans="1:10" x14ac:dyDescent="0.2">
      <c r="A590" s="1">
        <v>43101</v>
      </c>
      <c r="B590">
        <v>589.04</v>
      </c>
      <c r="C590">
        <v>701112.41</v>
      </c>
      <c r="D590">
        <v>701701.45</v>
      </c>
      <c r="E590">
        <v>701701.50398867601</v>
      </c>
      <c r="F590">
        <v>50</v>
      </c>
      <c r="G590">
        <v>407790.46557427902</v>
      </c>
      <c r="H590">
        <v>1.72074033903782</v>
      </c>
      <c r="I590">
        <v>0</v>
      </c>
      <c r="J590">
        <v>0</v>
      </c>
    </row>
    <row r="591" spans="1:10" x14ac:dyDescent="0.2">
      <c r="A591" s="1">
        <v>43132</v>
      </c>
      <c r="B591">
        <v>512.72</v>
      </c>
      <c r="C591">
        <v>616344.68000000005</v>
      </c>
      <c r="D591">
        <v>616857.4</v>
      </c>
      <c r="E591">
        <v>616857.37676475605</v>
      </c>
      <c r="F591">
        <v>50</v>
      </c>
      <c r="G591">
        <v>387989.47697602701</v>
      </c>
      <c r="H591">
        <v>1.5898817194025801</v>
      </c>
      <c r="I591">
        <v>0</v>
      </c>
      <c r="J591">
        <v>0</v>
      </c>
    </row>
    <row r="592" spans="1:10" x14ac:dyDescent="0.2">
      <c r="A592" s="1">
        <v>43160</v>
      </c>
      <c r="B592">
        <v>976.93</v>
      </c>
      <c r="C592">
        <v>648639.06999999995</v>
      </c>
      <c r="D592">
        <v>649616</v>
      </c>
      <c r="E592">
        <v>649615.98263146495</v>
      </c>
      <c r="F592">
        <v>50</v>
      </c>
      <c r="G592">
        <v>411792.599673727</v>
      </c>
      <c r="H592">
        <v>1.5775319496906199</v>
      </c>
      <c r="I592">
        <v>0</v>
      </c>
      <c r="J592">
        <v>0</v>
      </c>
    </row>
    <row r="593" spans="1:10" x14ac:dyDescent="0.2">
      <c r="A593" s="1">
        <v>43191</v>
      </c>
      <c r="B593">
        <v>1246.0999999999999</v>
      </c>
      <c r="C593">
        <v>669888.87</v>
      </c>
      <c r="D593">
        <v>671134.97</v>
      </c>
      <c r="E593">
        <v>671134.95811646699</v>
      </c>
      <c r="F593">
        <v>50</v>
      </c>
      <c r="G593">
        <v>522891.06287383701</v>
      </c>
      <c r="H593">
        <v>1.28350818319187</v>
      </c>
      <c r="I593">
        <v>0</v>
      </c>
      <c r="J593">
        <v>0</v>
      </c>
    </row>
    <row r="594" spans="1:10" x14ac:dyDescent="0.2">
      <c r="A594" s="1">
        <v>43221</v>
      </c>
      <c r="B594">
        <v>794.04</v>
      </c>
      <c r="C594">
        <v>650216.1</v>
      </c>
      <c r="D594">
        <v>651010.14</v>
      </c>
      <c r="E594">
        <v>651010.122583288</v>
      </c>
      <c r="F594">
        <v>50</v>
      </c>
      <c r="G594">
        <v>326411.16124594101</v>
      </c>
      <c r="H594">
        <v>1.9944481067936599</v>
      </c>
      <c r="I594">
        <v>0</v>
      </c>
      <c r="J594">
        <v>0</v>
      </c>
    </row>
    <row r="595" spans="1:10" x14ac:dyDescent="0.2">
      <c r="A595" s="1">
        <v>43252</v>
      </c>
      <c r="B595">
        <v>571.55999999999995</v>
      </c>
      <c r="C595">
        <v>748052.52</v>
      </c>
      <c r="D595">
        <v>748624.08</v>
      </c>
      <c r="E595">
        <v>748626.10405246203</v>
      </c>
      <c r="F595">
        <v>50</v>
      </c>
      <c r="G595">
        <v>346638.74020863598</v>
      </c>
      <c r="H595">
        <v>2.15967235399562</v>
      </c>
      <c r="I595">
        <v>0</v>
      </c>
      <c r="J595">
        <v>0</v>
      </c>
    </row>
    <row r="596" spans="1:10" x14ac:dyDescent="0.2">
      <c r="A596" s="1">
        <v>43282</v>
      </c>
      <c r="B596">
        <v>789.63</v>
      </c>
      <c r="C596">
        <v>784449.4</v>
      </c>
      <c r="D596">
        <v>785239.03</v>
      </c>
      <c r="E596">
        <v>785210.16315088095</v>
      </c>
      <c r="F596">
        <v>50</v>
      </c>
      <c r="G596">
        <v>284876.02311389497</v>
      </c>
      <c r="H596">
        <v>2.7563223979609801</v>
      </c>
      <c r="I596">
        <v>0</v>
      </c>
      <c r="J596">
        <v>0</v>
      </c>
    </row>
    <row r="597" spans="1:10" x14ac:dyDescent="0.2">
      <c r="A597" s="1">
        <v>43313</v>
      </c>
      <c r="B597">
        <v>985.15</v>
      </c>
      <c r="C597">
        <v>848839.65</v>
      </c>
      <c r="D597">
        <v>849824.8</v>
      </c>
      <c r="E597">
        <v>849794.52819922997</v>
      </c>
      <c r="F597">
        <v>50</v>
      </c>
      <c r="G597">
        <v>325272.695283401</v>
      </c>
      <c r="H597">
        <v>2.61256029332197</v>
      </c>
      <c r="I597">
        <v>0</v>
      </c>
      <c r="J597">
        <v>0</v>
      </c>
    </row>
    <row r="598" spans="1:10" x14ac:dyDescent="0.2">
      <c r="A598" s="1">
        <v>43344</v>
      </c>
      <c r="B598">
        <v>1222.9000000000001</v>
      </c>
      <c r="C598">
        <v>975685.5</v>
      </c>
      <c r="D598">
        <v>976908.4</v>
      </c>
      <c r="E598">
        <v>976878.877093166</v>
      </c>
      <c r="F598">
        <v>50</v>
      </c>
      <c r="G598">
        <v>382460.34412056499</v>
      </c>
      <c r="H598">
        <v>2.5541965124238302</v>
      </c>
      <c r="I598">
        <v>0</v>
      </c>
      <c r="J598">
        <v>0</v>
      </c>
    </row>
    <row r="599" spans="1:10" x14ac:dyDescent="0.2">
      <c r="A599" s="1">
        <v>43374</v>
      </c>
      <c r="B599">
        <v>675</v>
      </c>
      <c r="C599">
        <v>1032744.59</v>
      </c>
      <c r="D599">
        <v>1033419.59</v>
      </c>
      <c r="E599">
        <v>1033419.53200971</v>
      </c>
      <c r="F599">
        <v>50</v>
      </c>
      <c r="G599">
        <v>560759.18061207503</v>
      </c>
      <c r="H599">
        <v>1.84289364800363</v>
      </c>
      <c r="I599">
        <v>0</v>
      </c>
      <c r="J599">
        <v>0</v>
      </c>
    </row>
    <row r="600" spans="1:10" x14ac:dyDescent="0.2">
      <c r="A600" s="1">
        <v>43405</v>
      </c>
      <c r="B600">
        <v>750.61</v>
      </c>
      <c r="C600">
        <v>835034.03</v>
      </c>
      <c r="D600">
        <v>835784.64</v>
      </c>
      <c r="E600">
        <v>835784.50144359504</v>
      </c>
      <c r="F600">
        <v>50</v>
      </c>
      <c r="G600">
        <v>498118.937322677</v>
      </c>
      <c r="H600">
        <v>1.6778814030557101</v>
      </c>
      <c r="I600">
        <v>0</v>
      </c>
      <c r="J600">
        <v>0</v>
      </c>
    </row>
    <row r="601" spans="1:10" x14ac:dyDescent="0.2">
      <c r="A601" s="1">
        <v>43435</v>
      </c>
      <c r="B601">
        <v>269.64999999999998</v>
      </c>
      <c r="C601">
        <v>685573.61</v>
      </c>
      <c r="D601">
        <v>685843.26</v>
      </c>
      <c r="E601">
        <v>685843.15540353802</v>
      </c>
      <c r="F601">
        <v>50</v>
      </c>
      <c r="G601">
        <v>509804.45460648602</v>
      </c>
      <c r="H601">
        <v>1.34530632128927</v>
      </c>
      <c r="I601">
        <v>0</v>
      </c>
      <c r="J601">
        <v>0</v>
      </c>
    </row>
    <row r="602" spans="1:10" x14ac:dyDescent="0.2">
      <c r="A602" s="1">
        <v>43466</v>
      </c>
      <c r="B602">
        <v>284.64999999999998</v>
      </c>
      <c r="C602">
        <v>594598.22</v>
      </c>
      <c r="D602">
        <v>594882.87</v>
      </c>
      <c r="E602">
        <v>594883.60006977106</v>
      </c>
      <c r="F602">
        <v>50</v>
      </c>
      <c r="G602">
        <v>481896.14446606801</v>
      </c>
      <c r="H602">
        <v>1.2344643278457601</v>
      </c>
      <c r="I602">
        <v>0</v>
      </c>
      <c r="J602">
        <v>0</v>
      </c>
    </row>
    <row r="603" spans="1:10" x14ac:dyDescent="0.2">
      <c r="A603" s="1">
        <v>43497</v>
      </c>
      <c r="B603">
        <v>181.21</v>
      </c>
      <c r="C603">
        <v>606039.66</v>
      </c>
      <c r="D603">
        <v>606220.87</v>
      </c>
      <c r="E603">
        <v>606222.01147543697</v>
      </c>
      <c r="F603">
        <v>50</v>
      </c>
      <c r="G603">
        <v>424071.895242356</v>
      </c>
      <c r="H603">
        <v>1.42952649839948</v>
      </c>
      <c r="I603">
        <v>0</v>
      </c>
      <c r="J603">
        <v>0</v>
      </c>
    </row>
    <row r="604" spans="1:10" x14ac:dyDescent="0.2">
      <c r="A604" s="1">
        <v>43525</v>
      </c>
      <c r="B604">
        <v>246.39</v>
      </c>
      <c r="C604">
        <v>741267.74</v>
      </c>
      <c r="D604">
        <v>741514.13</v>
      </c>
      <c r="E604">
        <v>741514.14797012694</v>
      </c>
      <c r="F604">
        <v>50</v>
      </c>
      <c r="G604">
        <v>408365.86766777898</v>
      </c>
      <c r="H604">
        <v>1.8158083392350901</v>
      </c>
      <c r="I604">
        <v>0</v>
      </c>
      <c r="J604">
        <v>0</v>
      </c>
    </row>
    <row r="605" spans="1:10" x14ac:dyDescent="0.2">
      <c r="A605" s="1">
        <v>43556</v>
      </c>
      <c r="B605">
        <v>197.02</v>
      </c>
      <c r="C605">
        <v>570076.53</v>
      </c>
      <c r="D605">
        <v>570273.55000000005</v>
      </c>
      <c r="E605">
        <v>570273.64157131105</v>
      </c>
      <c r="F605">
        <v>50</v>
      </c>
      <c r="G605">
        <v>339891.79254092497</v>
      </c>
      <c r="H605">
        <v>1.6778093913598799</v>
      </c>
      <c r="I605">
        <v>0</v>
      </c>
      <c r="J605">
        <v>0</v>
      </c>
    </row>
    <row r="606" spans="1:10" x14ac:dyDescent="0.2">
      <c r="A606" s="1">
        <v>43586</v>
      </c>
      <c r="B606">
        <v>576.36</v>
      </c>
      <c r="C606">
        <v>472555.7</v>
      </c>
      <c r="D606">
        <v>473132.06</v>
      </c>
      <c r="E606">
        <v>473132.27646384499</v>
      </c>
      <c r="F606">
        <v>50</v>
      </c>
      <c r="G606">
        <v>382406.24270840501</v>
      </c>
      <c r="H606">
        <v>1.23725039924262</v>
      </c>
      <c r="I606">
        <v>0</v>
      </c>
      <c r="J606">
        <v>0</v>
      </c>
    </row>
    <row r="607" spans="1:10" x14ac:dyDescent="0.2">
      <c r="A607" s="1">
        <v>43617</v>
      </c>
      <c r="B607">
        <v>181</v>
      </c>
      <c r="C607">
        <v>248138.36</v>
      </c>
      <c r="D607">
        <v>248319.35999999999</v>
      </c>
      <c r="E607">
        <v>248319.38788051801</v>
      </c>
      <c r="F607">
        <v>50</v>
      </c>
      <c r="G607">
        <v>404195.38214685197</v>
      </c>
      <c r="H607">
        <v>0.61435483641992406</v>
      </c>
      <c r="I607">
        <v>0</v>
      </c>
      <c r="J607">
        <v>0</v>
      </c>
    </row>
    <row r="608" spans="1:10" x14ac:dyDescent="0.2">
      <c r="A608" s="1">
        <v>43647</v>
      </c>
      <c r="B608">
        <v>67.709999999999994</v>
      </c>
      <c r="C608">
        <v>278654.57</v>
      </c>
      <c r="D608">
        <v>278722.28000000003</v>
      </c>
      <c r="E608">
        <v>278722.314013817</v>
      </c>
      <c r="F608">
        <v>50</v>
      </c>
      <c r="G608">
        <v>448160.53941443597</v>
      </c>
      <c r="H608">
        <v>0.62192515739559295</v>
      </c>
      <c r="I608">
        <v>0</v>
      </c>
      <c r="J608">
        <v>0</v>
      </c>
    </row>
    <row r="609" spans="1:10" x14ac:dyDescent="0.2">
      <c r="A609" s="1">
        <v>43678</v>
      </c>
      <c r="B609">
        <v>114.18</v>
      </c>
      <c r="C609">
        <v>292682.55</v>
      </c>
      <c r="D609">
        <v>292796.73</v>
      </c>
      <c r="E609">
        <v>292797.02992037003</v>
      </c>
      <c r="F609">
        <v>50</v>
      </c>
      <c r="G609">
        <v>463321.568266002</v>
      </c>
      <c r="H609">
        <v>0.63195208247302903</v>
      </c>
      <c r="I609">
        <v>0</v>
      </c>
      <c r="J609">
        <v>0</v>
      </c>
    </row>
    <row r="610" spans="1:10" x14ac:dyDescent="0.2">
      <c r="A610" s="1">
        <v>43709</v>
      </c>
      <c r="B610">
        <v>127.32</v>
      </c>
      <c r="C610">
        <v>416515.24</v>
      </c>
      <c r="D610">
        <v>416642.56</v>
      </c>
      <c r="E610">
        <v>416642.62620551197</v>
      </c>
      <c r="F610">
        <v>50</v>
      </c>
      <c r="G610">
        <v>375379.39216696599</v>
      </c>
      <c r="H610">
        <v>1.1099240792104801</v>
      </c>
      <c r="I610">
        <v>0</v>
      </c>
      <c r="J610">
        <v>0</v>
      </c>
    </row>
    <row r="611" spans="1:10" x14ac:dyDescent="0.2">
      <c r="A611" s="1">
        <v>43739</v>
      </c>
      <c r="B611">
        <v>121.49</v>
      </c>
      <c r="C611">
        <v>383979.86</v>
      </c>
      <c r="D611">
        <v>384101.35</v>
      </c>
      <c r="E611">
        <v>384101.46860432101</v>
      </c>
      <c r="F611">
        <v>50</v>
      </c>
      <c r="G611">
        <v>458982.02571763401</v>
      </c>
      <c r="H611">
        <v>0.83685514264695904</v>
      </c>
      <c r="I611">
        <v>0</v>
      </c>
      <c r="J611">
        <v>0</v>
      </c>
    </row>
    <row r="612" spans="1:10" x14ac:dyDescent="0.2">
      <c r="A612" s="1"/>
    </row>
    <row r="613" spans="1:10" x14ac:dyDescent="0.2">
      <c r="A613" s="1"/>
      <c r="D613" s="27">
        <f>SUM(D422:D612)</f>
        <v>273606290.34999996</v>
      </c>
      <c r="G613" s="60">
        <f>SUM(G422:G612)</f>
        <v>73072760.394104227</v>
      </c>
    </row>
    <row r="614" spans="1:10" x14ac:dyDescent="0.2">
      <c r="D614" s="27">
        <f>+Z423+Z424+Z425+Z426+Z427+Z428+Z429+Z430+Z431+Z432+Z433+Z434+Z435+Z436+Z437+Z438</f>
        <v>273606290.34999996</v>
      </c>
      <c r="G614" s="60">
        <f>+Z443+Z444+Z445+Z446+Z447+Z448+Z449+Z450+Z451+Z452+Z453+Z454+Z455+Z456+Z457+Z458</f>
        <v>73072760.394104242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2020-02-10T16:00:07Z</cp:lastPrinted>
  <dcterms:created xsi:type="dcterms:W3CDTF">2005-12-05T21:32:12Z</dcterms:created>
  <dcterms:modified xsi:type="dcterms:W3CDTF">2020-02-10T16:03:35Z</dcterms:modified>
</cp:coreProperties>
</file>